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ogramática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9" i="1" l="1"/>
  <c r="K199" i="1" s="1"/>
  <c r="J198" i="1"/>
  <c r="I198" i="1"/>
  <c r="H198" i="1"/>
  <c r="K198" i="1" s="1"/>
  <c r="G198" i="1"/>
  <c r="F198" i="1"/>
  <c r="H196" i="1"/>
  <c r="K196" i="1" s="1"/>
  <c r="J195" i="1"/>
  <c r="I195" i="1"/>
  <c r="H195" i="1"/>
  <c r="K195" i="1" s="1"/>
  <c r="G195" i="1"/>
  <c r="F195" i="1"/>
  <c r="H192" i="1"/>
  <c r="K192" i="1" s="1"/>
  <c r="H191" i="1"/>
  <c r="K191" i="1" s="1"/>
  <c r="J190" i="1"/>
  <c r="I190" i="1"/>
  <c r="G190" i="1"/>
  <c r="F190" i="1"/>
  <c r="H190" i="1" s="1"/>
  <c r="K190" i="1" s="1"/>
  <c r="H189" i="1"/>
  <c r="K189" i="1" s="1"/>
  <c r="J188" i="1"/>
  <c r="I188" i="1"/>
  <c r="I187" i="1" s="1"/>
  <c r="G188" i="1"/>
  <c r="F188" i="1"/>
  <c r="G187" i="1"/>
  <c r="H186" i="1"/>
  <c r="K186" i="1" s="1"/>
  <c r="J185" i="1"/>
  <c r="I185" i="1"/>
  <c r="H185" i="1"/>
  <c r="K185" i="1" s="1"/>
  <c r="G185" i="1"/>
  <c r="F185" i="1"/>
  <c r="H184" i="1"/>
  <c r="K184" i="1" s="1"/>
  <c r="J183" i="1"/>
  <c r="I183" i="1"/>
  <c r="H183" i="1"/>
  <c r="K183" i="1" s="1"/>
  <c r="G183" i="1"/>
  <c r="F183" i="1"/>
  <c r="H182" i="1"/>
  <c r="K182" i="1" s="1"/>
  <c r="H181" i="1"/>
  <c r="K181" i="1" s="1"/>
  <c r="J180" i="1"/>
  <c r="J179" i="1" s="1"/>
  <c r="J178" i="1" s="1"/>
  <c r="I180" i="1"/>
  <c r="I179" i="1" s="1"/>
  <c r="I178" i="1" s="1"/>
  <c r="G180" i="1"/>
  <c r="F180" i="1"/>
  <c r="G179" i="1"/>
  <c r="G178" i="1" s="1"/>
  <c r="H176" i="1"/>
  <c r="K176" i="1" s="1"/>
  <c r="J175" i="1"/>
  <c r="I175" i="1"/>
  <c r="G175" i="1"/>
  <c r="F175" i="1"/>
  <c r="H175" i="1" s="1"/>
  <c r="K175" i="1" s="1"/>
  <c r="H174" i="1"/>
  <c r="K174" i="1" s="1"/>
  <c r="H173" i="1"/>
  <c r="K173" i="1" s="1"/>
  <c r="H172" i="1"/>
  <c r="K172" i="1" s="1"/>
  <c r="H171" i="1"/>
  <c r="K171" i="1" s="1"/>
  <c r="J170" i="1"/>
  <c r="I170" i="1"/>
  <c r="H170" i="1"/>
  <c r="K170" i="1" s="1"/>
  <c r="G170" i="1"/>
  <c r="G169" i="1" s="1"/>
  <c r="F170" i="1"/>
  <c r="J169" i="1"/>
  <c r="I169" i="1"/>
  <c r="F169" i="1"/>
  <c r="H169" i="1" s="1"/>
  <c r="K169" i="1" s="1"/>
  <c r="K168" i="1"/>
  <c r="H168" i="1"/>
  <c r="H167" i="1"/>
  <c r="K167" i="1" s="1"/>
  <c r="J166" i="1"/>
  <c r="I166" i="1"/>
  <c r="H166" i="1"/>
  <c r="K166" i="1" s="1"/>
  <c r="G166" i="1"/>
  <c r="F166" i="1"/>
  <c r="H165" i="1"/>
  <c r="K165" i="1" s="1"/>
  <c r="K164" i="1"/>
  <c r="H164" i="1"/>
  <c r="H163" i="1"/>
  <c r="K163" i="1" s="1"/>
  <c r="K162" i="1"/>
  <c r="H162" i="1"/>
  <c r="H161" i="1"/>
  <c r="K161" i="1" s="1"/>
  <c r="K160" i="1"/>
  <c r="H160" i="1"/>
  <c r="J159" i="1"/>
  <c r="I159" i="1"/>
  <c r="G159" i="1"/>
  <c r="F159" i="1"/>
  <c r="H159" i="1" s="1"/>
  <c r="K159" i="1" s="1"/>
  <c r="K158" i="1"/>
  <c r="H158" i="1"/>
  <c r="H157" i="1"/>
  <c r="K157" i="1" s="1"/>
  <c r="K156" i="1"/>
  <c r="H156" i="1"/>
  <c r="H154" i="1"/>
  <c r="K154" i="1" s="1"/>
  <c r="K153" i="1"/>
  <c r="H153" i="1"/>
  <c r="H152" i="1"/>
  <c r="K152" i="1" s="1"/>
  <c r="K151" i="1"/>
  <c r="H151" i="1"/>
  <c r="J150" i="1"/>
  <c r="I150" i="1"/>
  <c r="G150" i="1"/>
  <c r="F150" i="1"/>
  <c r="H150" i="1" s="1"/>
  <c r="K150" i="1" s="1"/>
  <c r="K149" i="1"/>
  <c r="H149" i="1"/>
  <c r="H148" i="1"/>
  <c r="K148" i="1" s="1"/>
  <c r="K147" i="1"/>
  <c r="H147" i="1"/>
  <c r="H146" i="1"/>
  <c r="K146" i="1" s="1"/>
  <c r="K145" i="1"/>
  <c r="H145" i="1"/>
  <c r="H144" i="1"/>
  <c r="K144" i="1" s="1"/>
  <c r="K143" i="1"/>
  <c r="H143" i="1"/>
  <c r="H142" i="1"/>
  <c r="K142" i="1" s="1"/>
  <c r="K141" i="1"/>
  <c r="H141" i="1"/>
  <c r="H140" i="1"/>
  <c r="K140" i="1" s="1"/>
  <c r="K139" i="1"/>
  <c r="H139" i="1"/>
  <c r="H138" i="1"/>
  <c r="K138" i="1" s="1"/>
  <c r="J137" i="1"/>
  <c r="I137" i="1"/>
  <c r="H137" i="1"/>
  <c r="K137" i="1" s="1"/>
  <c r="G137" i="1"/>
  <c r="F137" i="1"/>
  <c r="H136" i="1"/>
  <c r="K136" i="1" s="1"/>
  <c r="J135" i="1"/>
  <c r="I135" i="1"/>
  <c r="H135" i="1"/>
  <c r="K135" i="1" s="1"/>
  <c r="G135" i="1"/>
  <c r="F135" i="1"/>
  <c r="H134" i="1"/>
  <c r="K134" i="1" s="1"/>
  <c r="K133" i="1"/>
  <c r="H133" i="1"/>
  <c r="J132" i="1"/>
  <c r="I132" i="1"/>
  <c r="H132" i="1"/>
  <c r="G132" i="1"/>
  <c r="F132" i="1"/>
  <c r="K131" i="1"/>
  <c r="H131" i="1"/>
  <c r="H130" i="1"/>
  <c r="K130" i="1" s="1"/>
  <c r="H129" i="1"/>
  <c r="K129" i="1" s="1"/>
  <c r="J128" i="1"/>
  <c r="I128" i="1"/>
  <c r="G128" i="1"/>
  <c r="F128" i="1"/>
  <c r="H128" i="1" s="1"/>
  <c r="K128" i="1" s="1"/>
  <c r="H127" i="1"/>
  <c r="K127" i="1" s="1"/>
  <c r="H126" i="1"/>
  <c r="K126" i="1" s="1"/>
  <c r="J125" i="1"/>
  <c r="I125" i="1"/>
  <c r="H125" i="1"/>
  <c r="K125" i="1" s="1"/>
  <c r="G125" i="1"/>
  <c r="G113" i="1" s="1"/>
  <c r="F125" i="1"/>
  <c r="H124" i="1"/>
  <c r="K124" i="1" s="1"/>
  <c r="K123" i="1"/>
  <c r="H123" i="1"/>
  <c r="H122" i="1"/>
  <c r="K122" i="1" s="1"/>
  <c r="H121" i="1"/>
  <c r="K121" i="1" s="1"/>
  <c r="H120" i="1"/>
  <c r="K120" i="1" s="1"/>
  <c r="J119" i="1"/>
  <c r="I119" i="1"/>
  <c r="H119" i="1"/>
  <c r="K119" i="1" s="1"/>
  <c r="G119" i="1"/>
  <c r="F119" i="1"/>
  <c r="H118" i="1"/>
  <c r="K118" i="1" s="1"/>
  <c r="K117" i="1"/>
  <c r="H117" i="1"/>
  <c r="J116" i="1"/>
  <c r="I116" i="1"/>
  <c r="H116" i="1"/>
  <c r="G116" i="1"/>
  <c r="F116" i="1"/>
  <c r="K115" i="1"/>
  <c r="H115" i="1"/>
  <c r="J114" i="1"/>
  <c r="I114" i="1"/>
  <c r="H114" i="1"/>
  <c r="K114" i="1" s="1"/>
  <c r="G114" i="1"/>
  <c r="F114" i="1"/>
  <c r="J113" i="1"/>
  <c r="H112" i="1"/>
  <c r="K112" i="1" s="1"/>
  <c r="K111" i="1"/>
  <c r="H111" i="1"/>
  <c r="H110" i="1"/>
  <c r="K110" i="1" s="1"/>
  <c r="K109" i="1"/>
  <c r="H109" i="1"/>
  <c r="H108" i="1"/>
  <c r="K108" i="1" s="1"/>
  <c r="H107" i="1"/>
  <c r="K107" i="1" s="1"/>
  <c r="H106" i="1"/>
  <c r="K106" i="1" s="1"/>
  <c r="H105" i="1"/>
  <c r="K105" i="1" s="1"/>
  <c r="J104" i="1"/>
  <c r="J103" i="1" s="1"/>
  <c r="I104" i="1"/>
  <c r="I103" i="1" s="1"/>
  <c r="G104" i="1"/>
  <c r="F104" i="1"/>
  <c r="F103" i="1" s="1"/>
  <c r="H103" i="1" s="1"/>
  <c r="K103" i="1" s="1"/>
  <c r="G103" i="1"/>
  <c r="H100" i="1"/>
  <c r="K100" i="1" s="1"/>
  <c r="H99" i="1"/>
  <c r="K99" i="1" s="1"/>
  <c r="H98" i="1"/>
  <c r="K98" i="1" s="1"/>
  <c r="H97" i="1"/>
  <c r="K97" i="1" s="1"/>
  <c r="H96" i="1"/>
  <c r="K96" i="1" s="1"/>
  <c r="J95" i="1"/>
  <c r="I95" i="1"/>
  <c r="H95" i="1"/>
  <c r="K95" i="1" s="1"/>
  <c r="G95" i="1"/>
  <c r="F95" i="1"/>
  <c r="H94" i="1"/>
  <c r="K94" i="1" s="1"/>
  <c r="J93" i="1"/>
  <c r="I93" i="1"/>
  <c r="G93" i="1"/>
  <c r="F93" i="1"/>
  <c r="H93" i="1" s="1"/>
  <c r="K93" i="1" s="1"/>
  <c r="H92" i="1"/>
  <c r="K92" i="1" s="1"/>
  <c r="H91" i="1"/>
  <c r="K91" i="1" s="1"/>
  <c r="J90" i="1"/>
  <c r="J86" i="1" s="1"/>
  <c r="I90" i="1"/>
  <c r="I86" i="1" s="1"/>
  <c r="G90" i="1"/>
  <c r="F90" i="1"/>
  <c r="H90" i="1" s="1"/>
  <c r="K90" i="1" s="1"/>
  <c r="H89" i="1"/>
  <c r="K89" i="1" s="1"/>
  <c r="H88" i="1"/>
  <c r="K88" i="1" s="1"/>
  <c r="G87" i="1"/>
  <c r="F87" i="1"/>
  <c r="F86" i="1" s="1"/>
  <c r="H86" i="1" s="1"/>
  <c r="K86" i="1" s="1"/>
  <c r="G86" i="1"/>
  <c r="H85" i="1"/>
  <c r="K85" i="1" s="1"/>
  <c r="J84" i="1"/>
  <c r="I84" i="1"/>
  <c r="G84" i="1"/>
  <c r="F84" i="1"/>
  <c r="H84" i="1" s="1"/>
  <c r="K84" i="1" s="1"/>
  <c r="H83" i="1"/>
  <c r="K83" i="1" s="1"/>
  <c r="H82" i="1"/>
  <c r="K82" i="1" s="1"/>
  <c r="J81" i="1"/>
  <c r="I81" i="1"/>
  <c r="G81" i="1"/>
  <c r="F81" i="1"/>
  <c r="H81" i="1" s="1"/>
  <c r="K81" i="1" s="1"/>
  <c r="K80" i="1"/>
  <c r="H80" i="1"/>
  <c r="J79" i="1"/>
  <c r="I79" i="1"/>
  <c r="H79" i="1"/>
  <c r="G79" i="1"/>
  <c r="F79" i="1"/>
  <c r="K78" i="1"/>
  <c r="H78" i="1"/>
  <c r="J77" i="1"/>
  <c r="I77" i="1"/>
  <c r="H77" i="1"/>
  <c r="K77" i="1" s="1"/>
  <c r="G77" i="1"/>
  <c r="F77" i="1"/>
  <c r="H76" i="1"/>
  <c r="K76" i="1" s="1"/>
  <c r="H75" i="1"/>
  <c r="K75" i="1" s="1"/>
  <c r="J74" i="1"/>
  <c r="I74" i="1"/>
  <c r="H74" i="1"/>
  <c r="K74" i="1" s="1"/>
  <c r="G74" i="1"/>
  <c r="F74" i="1"/>
  <c r="H73" i="1"/>
  <c r="K73" i="1" s="1"/>
  <c r="K72" i="1"/>
  <c r="H72" i="1"/>
  <c r="H71" i="1"/>
  <c r="K71" i="1" s="1"/>
  <c r="K70" i="1"/>
  <c r="H70" i="1"/>
  <c r="H69" i="1"/>
  <c r="K69" i="1" s="1"/>
  <c r="H68" i="1"/>
  <c r="K68" i="1" s="1"/>
  <c r="H67" i="1"/>
  <c r="K67" i="1" s="1"/>
  <c r="H66" i="1"/>
  <c r="K66" i="1" s="1"/>
  <c r="H65" i="1"/>
  <c r="K65" i="1" s="1"/>
  <c r="K64" i="1"/>
  <c r="H64" i="1"/>
  <c r="H63" i="1"/>
  <c r="K63" i="1" s="1"/>
  <c r="K62" i="1"/>
  <c r="H62" i="1"/>
  <c r="J61" i="1"/>
  <c r="I61" i="1"/>
  <c r="H61" i="1"/>
  <c r="K61" i="1" s="1"/>
  <c r="G61" i="1"/>
  <c r="F61" i="1"/>
  <c r="H60" i="1"/>
  <c r="K60" i="1" s="1"/>
  <c r="H59" i="1"/>
  <c r="K59" i="1" s="1"/>
  <c r="H58" i="1"/>
  <c r="K58" i="1" s="1"/>
  <c r="J57" i="1"/>
  <c r="I57" i="1"/>
  <c r="G57" i="1"/>
  <c r="F57" i="1"/>
  <c r="H57" i="1" s="1"/>
  <c r="K57" i="1" s="1"/>
  <c r="K56" i="1"/>
  <c r="H56" i="1"/>
  <c r="H55" i="1"/>
  <c r="K55" i="1" s="1"/>
  <c r="K54" i="1"/>
  <c r="H54" i="1"/>
  <c r="H53" i="1"/>
  <c r="K53" i="1" s="1"/>
  <c r="J52" i="1"/>
  <c r="I52" i="1"/>
  <c r="G52" i="1"/>
  <c r="F52" i="1"/>
  <c r="H52" i="1" s="1"/>
  <c r="K52" i="1" s="1"/>
  <c r="H51" i="1"/>
  <c r="K51" i="1" s="1"/>
  <c r="H50" i="1"/>
  <c r="K50" i="1" s="1"/>
  <c r="H49" i="1"/>
  <c r="K49" i="1" s="1"/>
  <c r="K48" i="1"/>
  <c r="H48" i="1"/>
  <c r="J47" i="1"/>
  <c r="I47" i="1"/>
  <c r="H47" i="1"/>
  <c r="G47" i="1"/>
  <c r="F47" i="1"/>
  <c r="K46" i="1"/>
  <c r="H46" i="1"/>
  <c r="J45" i="1"/>
  <c r="I45" i="1"/>
  <c r="H45" i="1"/>
  <c r="K45" i="1" s="1"/>
  <c r="G45" i="1"/>
  <c r="F45" i="1"/>
  <c r="H44" i="1"/>
  <c r="K44" i="1" s="1"/>
  <c r="J43" i="1"/>
  <c r="I43" i="1"/>
  <c r="G43" i="1"/>
  <c r="F43" i="1"/>
  <c r="H43" i="1" s="1"/>
  <c r="K43" i="1" s="1"/>
  <c r="H42" i="1"/>
  <c r="K42" i="1" s="1"/>
  <c r="H41" i="1"/>
  <c r="K41" i="1" s="1"/>
  <c r="K40" i="1"/>
  <c r="H40" i="1"/>
  <c r="J39" i="1"/>
  <c r="I39" i="1"/>
  <c r="H39" i="1"/>
  <c r="G39" i="1"/>
  <c r="F39" i="1"/>
  <c r="K38" i="1"/>
  <c r="H38" i="1"/>
  <c r="H37" i="1"/>
  <c r="K37" i="1" s="1"/>
  <c r="K36" i="1"/>
  <c r="H36" i="1"/>
  <c r="J35" i="1"/>
  <c r="I35" i="1"/>
  <c r="H35" i="1"/>
  <c r="K35" i="1" s="1"/>
  <c r="G35" i="1"/>
  <c r="F35" i="1"/>
  <c r="K34" i="1"/>
  <c r="H34" i="1"/>
  <c r="J33" i="1"/>
  <c r="I33" i="1"/>
  <c r="H33" i="1"/>
  <c r="K33" i="1" s="1"/>
  <c r="G33" i="1"/>
  <c r="F33" i="1"/>
  <c r="K32" i="1"/>
  <c r="H32" i="1"/>
  <c r="J31" i="1"/>
  <c r="I31" i="1"/>
  <c r="H31" i="1"/>
  <c r="K31" i="1" s="1"/>
  <c r="G31" i="1"/>
  <c r="F31" i="1"/>
  <c r="K30" i="1"/>
  <c r="H30" i="1"/>
  <c r="J29" i="1"/>
  <c r="I29" i="1"/>
  <c r="H29" i="1"/>
  <c r="K29" i="1" s="1"/>
  <c r="G29" i="1"/>
  <c r="F29" i="1"/>
  <c r="K28" i="1"/>
  <c r="H28" i="1"/>
  <c r="H27" i="1"/>
  <c r="K27" i="1" s="1"/>
  <c r="K26" i="1"/>
  <c r="H26" i="1"/>
  <c r="H25" i="1"/>
  <c r="K25" i="1" s="1"/>
  <c r="K24" i="1"/>
  <c r="H24" i="1"/>
  <c r="H23" i="1"/>
  <c r="K23" i="1" s="1"/>
  <c r="K22" i="1"/>
  <c r="H22" i="1"/>
  <c r="J21" i="1"/>
  <c r="I21" i="1"/>
  <c r="H21" i="1"/>
  <c r="K21" i="1" s="1"/>
  <c r="G21" i="1"/>
  <c r="F21" i="1"/>
  <c r="K20" i="1"/>
  <c r="H20" i="1"/>
  <c r="J19" i="1"/>
  <c r="I19" i="1"/>
  <c r="I18" i="1" s="1"/>
  <c r="H19" i="1"/>
  <c r="K19" i="1" s="1"/>
  <c r="G19" i="1"/>
  <c r="F19" i="1"/>
  <c r="J18" i="1"/>
  <c r="J17" i="1" s="1"/>
  <c r="G18" i="1"/>
  <c r="G17" i="1" s="1"/>
  <c r="G10" i="1" s="1"/>
  <c r="G202" i="1" s="1"/>
  <c r="F18" i="1"/>
  <c r="H18" i="1" s="1"/>
  <c r="K16" i="1"/>
  <c r="H16" i="1"/>
  <c r="H15" i="1"/>
  <c r="K15" i="1" s="1"/>
  <c r="K14" i="1"/>
  <c r="H14" i="1"/>
  <c r="J13" i="1"/>
  <c r="I13" i="1"/>
  <c r="I11" i="1" s="1"/>
  <c r="H13" i="1"/>
  <c r="K13" i="1" s="1"/>
  <c r="G13" i="1"/>
  <c r="F13" i="1"/>
  <c r="K12" i="1"/>
  <c r="H12" i="1"/>
  <c r="J11" i="1"/>
  <c r="H11" i="1"/>
  <c r="K11" i="1" s="1"/>
  <c r="G11" i="1"/>
  <c r="F11" i="1"/>
  <c r="K18" i="1" l="1"/>
  <c r="H180" i="1"/>
  <c r="K180" i="1" s="1"/>
  <c r="F179" i="1"/>
  <c r="H188" i="1"/>
  <c r="K188" i="1" s="1"/>
  <c r="F187" i="1"/>
  <c r="H187" i="1" s="1"/>
  <c r="K187" i="1" s="1"/>
  <c r="F113" i="1"/>
  <c r="H113" i="1" s="1"/>
  <c r="I113" i="1"/>
  <c r="I17" i="1" s="1"/>
  <c r="I10" i="1" s="1"/>
  <c r="I202" i="1" s="1"/>
  <c r="H87" i="1"/>
  <c r="K87" i="1" s="1"/>
  <c r="H104" i="1"/>
  <c r="K104" i="1" s="1"/>
  <c r="K39" i="1"/>
  <c r="K47" i="1"/>
  <c r="K79" i="1"/>
  <c r="K116" i="1"/>
  <c r="K132" i="1"/>
  <c r="J187" i="1"/>
  <c r="J10" i="1" s="1"/>
  <c r="J202" i="1" s="1"/>
  <c r="K113" i="1" l="1"/>
  <c r="F17" i="1"/>
  <c r="H179" i="1"/>
  <c r="K179" i="1" s="1"/>
  <c r="F178" i="1"/>
  <c r="H178" i="1" s="1"/>
  <c r="K178" i="1" s="1"/>
  <c r="H17" i="1" l="1"/>
  <c r="F10" i="1"/>
  <c r="F202" i="1" s="1"/>
  <c r="K17" i="1" l="1"/>
  <c r="H10" i="1"/>
  <c r="H202" i="1" l="1"/>
  <c r="K10" i="1"/>
  <c r="K202" i="1" s="1"/>
</calcChain>
</file>

<file path=xl/sharedStrings.xml><?xml version="1.0" encoding="utf-8"?>
<sst xmlns="http://schemas.openxmlformats.org/spreadsheetml/2006/main" count="203" uniqueCount="190">
  <si>
    <t>Municipio de Chihuahua</t>
  </si>
  <si>
    <t>Programas y Proyectos de Inversión</t>
  </si>
  <si>
    <t>Del 1°  de enero al 30 de septiembre de 2022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</si>
  <si>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</si>
  <si>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</si>
  <si>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</si>
  <si>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</si>
  <si>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</si>
  <si>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</si>
  <si>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</si>
  <si>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</si>
  <si>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</si>
  <si>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</si>
  <si>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</si>
  <si>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</si>
  <si>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</si>
  <si>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</si>
  <si>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</si>
  <si>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</si>
  <si>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</si>
  <si>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</si>
  <si>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</si>
  <si>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</si>
  <si>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</si>
  <si>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</si>
  <si>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</si>
  <si>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</si>
  <si>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</si>
  <si>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</si>
  <si>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</si>
  <si>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</si>
  <si>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</si>
  <si>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</si>
  <si>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</si>
  <si>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</si>
  <si>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</si>
  <si>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</si>
  <si>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</si>
  <si>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</si>
  <si>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</si>
  <si>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</si>
  <si>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</si>
  <si>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</si>
  <si>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</si>
  <si>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</si>
  <si>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</si>
  <si>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</si>
  <si>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</si>
  <si>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</si>
  <si>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</si>
  <si>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</si>
  <si>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</si>
  <si>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</si>
  <si>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</si>
  <si>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</si>
  <si>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</si>
  <si>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</si>
  <si>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</si>
  <si>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</si>
  <si>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</si>
  <si>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</si>
  <si>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Asesoria Juridica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</si>
  <si>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</si>
  <si>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</si>
  <si>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</si>
  <si>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</si>
  <si>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</si>
  <si>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</si>
  <si>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</si>
  <si>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</si>
  <si>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</si>
  <si>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</si>
  <si>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</si>
  <si>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</si>
  <si>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</si>
  <si>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</si>
  <si>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</si>
  <si>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</si>
  <si>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</si>
  <si>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</si>
  <si>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</si>
  <si>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</si>
  <si>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</si>
  <si>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</si>
  <si>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</si>
  <si>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</si>
  <si>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</si>
  <si>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</si>
  <si>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</si>
  <si>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</si>
  <si>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</si>
  <si>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</si>
  <si>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</si>
  <si>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</si>
  <si>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</si>
  <si>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</si>
  <si>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</si>
  <si>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</si>
  <si>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</si>
  <si>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</si>
  <si>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</si>
  <si>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</si>
  <si>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</si>
  <si>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</si>
  <si>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</si>
  <si>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</si>
  <si>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</si>
  <si>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</si>
  <si>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</si>
  <si>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</si>
  <si>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</si>
  <si>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</si>
  <si>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</si>
  <si>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</si>
  <si>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</si>
  <si>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</si>
  <si>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</si>
  <si>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</si>
  <si>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</si>
  <si>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</si>
  <si>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</si>
  <si>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</si>
  <si>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</si>
  <si>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</si>
  <si>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</si>
  <si>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</si>
  <si>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</si>
  <si>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</si>
  <si>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</si>
  <si>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</si>
  <si>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</si>
  <si>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</si>
  <si>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</si>
  <si>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</si>
  <si>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</si>
  <si>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</si>
  <si>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</si>
  <si>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</si>
  <si>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</si>
  <si>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</si>
  <si>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</si>
  <si>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</si>
  <si>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</si>
  <si>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</si>
  <si>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</si>
  <si>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</si>
  <si>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</si>
  <si>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 xml:space="preserve"> Escalereados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</si>
  <si>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</si>
  <si>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</si>
  <si>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</si>
  <si>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</si>
  <si>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</si>
  <si>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</si>
  <si>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</si>
  <si>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</si>
  <si>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</si>
  <si>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</si>
  <si>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</si>
  <si>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</si>
  <si>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</si>
  <si>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</si>
  <si>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</si>
  <si>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</si>
  <si>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</si>
  <si>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</si>
  <si>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</si>
  <si>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</si>
  <si>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</si>
  <si>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</si>
  <si>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</si>
  <si>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</si>
  <si>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</si>
  <si>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</si>
  <si>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</si>
  <si>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</si>
  <si>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</si>
  <si>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</si>
  <si>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</si>
  <si>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</si>
  <si>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</si>
  <si>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</si>
  <si>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</si>
  <si>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</si>
  <si>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</si>
  <si>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</si>
  <si>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</si>
  <si>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Adeudos de Ejercicicios Fiscales anteriores</t>
  </si>
  <si>
    <t>Adeudos de Ejercicicios Fiscales anteriores gasto corriente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</si>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</sst>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6" xfId="1" applyBorder="1"/>
    <xf numFmtId="0" fontId="1" fillId="0" borderId="7" xfId="1" applyBorder="1"/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0" borderId="9" xfId="1" applyFont="1" applyBorder="1"/>
    <xf numFmtId="0" fontId="2" fillId="0" borderId="1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3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1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0" fontId="0" fillId="0" borderId="0" xfId="1" applyFon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02"/>
  <sheetViews>
    <sheetView tabSelected="1" workbookViewId="0">
      <selection activeCell="F20" sqref="F20"/>
    </sheetView>
  </sheetViews>
  <sheetFormatPr baseColWidth="10" defaultRowHeight="15" x14ac:dyDescent="0.25"/>
  <cols>
    <col min="2" max="2" width="10.7109375" customWidth="1"/>
    <col min="3" max="3" width="6.5703125" customWidth="1"/>
    <col min="5" max="5" width="57" customWidth="1"/>
    <col min="6" max="6" width="15.28515625" bestFit="1" customWidth="1"/>
    <col min="7" max="7" width="13.7109375" bestFit="1" customWidth="1"/>
    <col min="8" max="11" width="15.28515625" bestFit="1" customWidth="1"/>
  </cols>
  <sheetData>
    <row r="2" spans="2:11" x14ac:dyDescent="0.25"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2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3"/>
      <c r="G6" s="3"/>
      <c r="H6" s="3"/>
      <c r="I6" s="3"/>
      <c r="J6" s="3"/>
      <c r="K6" s="4"/>
    </row>
    <row r="7" spans="2:11" ht="15.75" thickBot="1" x14ac:dyDescent="0.3">
      <c r="B7" s="30" t="s">
        <v>4</v>
      </c>
      <c r="C7" s="31"/>
      <c r="D7" s="32"/>
      <c r="E7" s="5"/>
      <c r="F7" s="21" t="s">
        <v>5</v>
      </c>
      <c r="G7" s="22"/>
      <c r="H7" s="22"/>
      <c r="I7" s="22"/>
      <c r="J7" s="23"/>
      <c r="K7" s="39" t="s">
        <v>6</v>
      </c>
    </row>
    <row r="8" spans="2:11" ht="45.75" thickBot="1" x14ac:dyDescent="0.3">
      <c r="B8" s="33"/>
      <c r="C8" s="34"/>
      <c r="D8" s="35"/>
      <c r="E8" s="6"/>
      <c r="F8" s="7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40"/>
    </row>
    <row r="9" spans="2:11" ht="15.75" thickBot="1" x14ac:dyDescent="0.3">
      <c r="B9" s="36"/>
      <c r="C9" s="37"/>
      <c r="D9" s="38"/>
      <c r="E9" s="9"/>
      <c r="F9" s="7">
        <v>1</v>
      </c>
      <c r="G9" s="7">
        <v>2</v>
      </c>
      <c r="H9" s="7" t="s">
        <v>12</v>
      </c>
      <c r="I9" s="7">
        <v>4</v>
      </c>
      <c r="J9" s="7">
        <v>5</v>
      </c>
      <c r="K9" s="7" t="s">
        <v>13</v>
      </c>
    </row>
    <row r="10" spans="2:11" x14ac:dyDescent="0.25">
      <c r="B10" s="6" t="s">
        <v>14</v>
      </c>
      <c r="C10" s="10"/>
      <c r="D10" s="10"/>
      <c r="E10" s="10"/>
      <c r="F10" s="11">
        <f>F11+F17+F169+F178+F187</f>
        <v>3596902742.5999994</v>
      </c>
      <c r="G10" s="11">
        <f>G11+G17+G169+G178+G187</f>
        <v>673985767.46999979</v>
      </c>
      <c r="H10" s="11">
        <f>H11+H17+H169+H178+H187</f>
        <v>4270888510.0699992</v>
      </c>
      <c r="I10" s="11">
        <f>I11+I17+I169+I178+I187</f>
        <v>3063147579.1099997</v>
      </c>
      <c r="J10" s="11">
        <f>J11+J17+J169+J178+J187</f>
        <v>2931448581.8399997</v>
      </c>
      <c r="K10" s="11">
        <f>H10-I10</f>
        <v>1207740930.9599996</v>
      </c>
    </row>
    <row r="11" spans="2:11" x14ac:dyDescent="0.25">
      <c r="B11" s="6"/>
      <c r="C11" s="10" t="s">
        <v>15</v>
      </c>
      <c r="D11" s="10"/>
      <c r="E11" s="10"/>
      <c r="F11" s="12">
        <f>F13</f>
        <v>465879290.88000005</v>
      </c>
      <c r="G11" s="12">
        <f>G13</f>
        <v>121130741.14999998</v>
      </c>
      <c r="H11" s="13">
        <f>F11+G11</f>
        <v>587010032.02999997</v>
      </c>
      <c r="I11" s="12">
        <f>I13</f>
        <v>587010032.02999997</v>
      </c>
      <c r="J11" s="13">
        <f>J13</f>
        <v>582980298.77999997</v>
      </c>
      <c r="K11" s="12">
        <f t="shared" ref="K11:K75" si="0">H11-I11</f>
        <v>0</v>
      </c>
    </row>
    <row r="12" spans="2:11" x14ac:dyDescent="0.25">
      <c r="B12" s="6"/>
      <c r="C12" s="10"/>
      <c r="D12" s="10" t="s">
        <v>16</v>
      </c>
      <c r="E12" s="10"/>
      <c r="F12" s="12">
        <v>0</v>
      </c>
      <c r="G12" s="12">
        <v>0</v>
      </c>
      <c r="H12" s="13">
        <f t="shared" ref="H12:H13" si="1">F12+G12</f>
        <v>0</v>
      </c>
      <c r="I12" s="12">
        <v>0</v>
      </c>
      <c r="J12" s="13">
        <v>0</v>
      </c>
      <c r="K12" s="12">
        <f t="shared" si="0"/>
        <v>0</v>
      </c>
    </row>
    <row r="13" spans="2:11" x14ac:dyDescent="0.25">
      <c r="B13" s="6"/>
      <c r="C13" s="10"/>
      <c r="D13" s="10" t="s">
        <v>17</v>
      </c>
      <c r="E13" s="10"/>
      <c r="F13" s="12">
        <f>F14+F15+F16</f>
        <v>465879290.88000005</v>
      </c>
      <c r="G13" s="12">
        <f>G14+G15+G16</f>
        <v>121130741.14999998</v>
      </c>
      <c r="H13" s="13">
        <f t="shared" si="1"/>
        <v>587010032.02999997</v>
      </c>
      <c r="I13" s="12">
        <f>I14+I15+I16</f>
        <v>587010032.02999997</v>
      </c>
      <c r="J13" s="12">
        <f>J14+J15+J16</f>
        <v>582980298.77999997</v>
      </c>
      <c r="K13" s="12">
        <f t="shared" si="0"/>
        <v>0</v>
      </c>
    </row>
    <row r="14" spans="2:11" x14ac:dyDescent="0.25">
      <c r="B14" s="14"/>
      <c r="C14" s="15"/>
      <c r="D14" s="15"/>
      <c r="E14" s="15" t="s">
        <v>18</v>
      </c>
      <c r="F14" s="16">
        <v>443675217.18000001</v>
      </c>
      <c r="G14" s="16">
        <v>115833002.80999997</v>
      </c>
      <c r="H14" s="17">
        <f>F14+G14</f>
        <v>559508219.99000001</v>
      </c>
      <c r="I14" s="16">
        <v>559508219.99000001</v>
      </c>
      <c r="J14" s="17">
        <v>555508219.99000001</v>
      </c>
      <c r="K14" s="16">
        <f t="shared" si="0"/>
        <v>0</v>
      </c>
    </row>
    <row r="15" spans="2:11" x14ac:dyDescent="0.25">
      <c r="B15" s="14"/>
      <c r="C15" s="15"/>
      <c r="D15" s="15"/>
      <c r="E15" s="15" t="s">
        <v>19</v>
      </c>
      <c r="F15" s="16">
        <v>1778927.04</v>
      </c>
      <c r="G15" s="16">
        <v>-202261.65999999992</v>
      </c>
      <c r="H15" s="17">
        <f t="shared" ref="H15:H79" si="2">F15+G15</f>
        <v>1576665.3800000001</v>
      </c>
      <c r="I15" s="16">
        <v>1576665.38</v>
      </c>
      <c r="J15" s="17">
        <v>1546932.13</v>
      </c>
      <c r="K15" s="16">
        <f t="shared" si="0"/>
        <v>0</v>
      </c>
    </row>
    <row r="16" spans="2:11" x14ac:dyDescent="0.25">
      <c r="B16" s="14"/>
      <c r="C16" s="15"/>
      <c r="D16" s="15"/>
      <c r="E16" s="15" t="s">
        <v>20</v>
      </c>
      <c r="F16" s="16">
        <v>20425146.66</v>
      </c>
      <c r="G16" s="16">
        <v>5500000</v>
      </c>
      <c r="H16" s="17">
        <f t="shared" si="2"/>
        <v>25925146.66</v>
      </c>
      <c r="I16" s="16">
        <v>25925146.66</v>
      </c>
      <c r="J16" s="17">
        <v>25925146.66</v>
      </c>
      <c r="K16" s="16">
        <f t="shared" si="0"/>
        <v>0</v>
      </c>
    </row>
    <row r="17" spans="2:11" x14ac:dyDescent="0.25">
      <c r="B17" s="6"/>
      <c r="C17" s="10" t="s">
        <v>21</v>
      </c>
      <c r="D17" s="10"/>
      <c r="E17" s="10"/>
      <c r="F17" s="12">
        <f>F18+F86+F103+F113</f>
        <v>2423292099.7999997</v>
      </c>
      <c r="G17" s="12">
        <f>G18+G86+G103+G113</f>
        <v>574212235.92999983</v>
      </c>
      <c r="H17" s="13">
        <f t="shared" si="2"/>
        <v>2997504335.7299995</v>
      </c>
      <c r="I17" s="12">
        <f>I18+I86+I103+I113</f>
        <v>1841165685.8699999</v>
      </c>
      <c r="J17" s="12">
        <f>J18+J86+J103+J113</f>
        <v>1714488166.46</v>
      </c>
      <c r="K17" s="12">
        <f t="shared" si="0"/>
        <v>1156338649.8599997</v>
      </c>
    </row>
    <row r="18" spans="2:11" x14ac:dyDescent="0.25">
      <c r="B18" s="6"/>
      <c r="C18" s="10"/>
      <c r="D18" s="10" t="s">
        <v>22</v>
      </c>
      <c r="E18" s="10"/>
      <c r="F18" s="12">
        <f>F19+F21+F29+F31+F33+F35+F39+F43+F45+F47+F52+F57+F61+F74+F77+F79+F81</f>
        <v>1414259359.8699999</v>
      </c>
      <c r="G18" s="12">
        <f>G19+G21+G29+G31+G33+G35+G39+G43+G45+G47+G52+G57+G61+G74+G77+G79+G81</f>
        <v>183433510.85999992</v>
      </c>
      <c r="H18" s="13">
        <f t="shared" si="2"/>
        <v>1597692870.7299998</v>
      </c>
      <c r="I18" s="12">
        <f>I19+I21+I29+I31+I33+I35+I39+I43+I45+I47+I52+I57+I61+I74+I77+I79+I81</f>
        <v>1046698222.1200001</v>
      </c>
      <c r="J18" s="12">
        <f>J19+J21+J29+J31+J33+J35+J39+J43+J45+J47+J52+J57+J61+J74+J77+J79+J81</f>
        <v>1036409560.6800001</v>
      </c>
      <c r="K18" s="12">
        <f t="shared" si="0"/>
        <v>550994648.60999966</v>
      </c>
    </row>
    <row r="19" spans="2:11" x14ac:dyDescent="0.25">
      <c r="B19" s="14"/>
      <c r="C19" s="15"/>
      <c r="D19" s="15" t="s">
        <v>23</v>
      </c>
      <c r="E19" s="15"/>
      <c r="F19" s="16">
        <f>F20</f>
        <v>37235441.210000001</v>
      </c>
      <c r="G19" s="16">
        <f>G20</f>
        <v>10233712.5</v>
      </c>
      <c r="H19" s="17">
        <f t="shared" si="2"/>
        <v>47469153.710000001</v>
      </c>
      <c r="I19" s="16">
        <f>I20</f>
        <v>39792046.829999998</v>
      </c>
      <c r="J19" s="16">
        <f>J20</f>
        <v>39971216.119999997</v>
      </c>
      <c r="K19" s="16">
        <f t="shared" si="0"/>
        <v>7677106.8800000027</v>
      </c>
    </row>
    <row r="20" spans="2:11" x14ac:dyDescent="0.25">
      <c r="B20" s="14"/>
      <c r="C20" s="15"/>
      <c r="D20" s="15"/>
      <c r="E20" s="15" t="s">
        <v>24</v>
      </c>
      <c r="F20" s="16">
        <v>37235441.210000001</v>
      </c>
      <c r="G20" s="16">
        <v>10233712.5</v>
      </c>
      <c r="H20" s="17">
        <f t="shared" si="2"/>
        <v>47469153.710000001</v>
      </c>
      <c r="I20" s="16">
        <v>39792046.829999998</v>
      </c>
      <c r="J20" s="17">
        <v>39971216.119999997</v>
      </c>
      <c r="K20" s="16">
        <f t="shared" si="0"/>
        <v>7677106.8800000027</v>
      </c>
    </row>
    <row r="21" spans="2:11" x14ac:dyDescent="0.25">
      <c r="B21" s="14"/>
      <c r="C21" s="15"/>
      <c r="D21" s="15" t="s">
        <v>25</v>
      </c>
      <c r="E21" s="15"/>
      <c r="F21" s="16">
        <f>SUM(F22:F28)</f>
        <v>317927946.40999997</v>
      </c>
      <c r="G21" s="16">
        <f>SUM(G22:G28)</f>
        <v>73655166.529999986</v>
      </c>
      <c r="H21" s="17">
        <f t="shared" si="2"/>
        <v>391583112.93999994</v>
      </c>
      <c r="I21" s="16">
        <f>SUM(I22:I28)</f>
        <v>170206872.27999997</v>
      </c>
      <c r="J21" s="16">
        <f>SUM(J22:J28)</f>
        <v>170015801.47999999</v>
      </c>
      <c r="K21" s="16">
        <f t="shared" si="0"/>
        <v>221376240.65999997</v>
      </c>
    </row>
    <row r="22" spans="2:11" x14ac:dyDescent="0.25">
      <c r="B22" s="14"/>
      <c r="C22" s="15"/>
      <c r="D22" s="15"/>
      <c r="E22" s="15" t="s">
        <v>26</v>
      </c>
      <c r="F22" s="16">
        <v>56784410.640000001</v>
      </c>
      <c r="G22" s="16">
        <v>16671686.870000005</v>
      </c>
      <c r="H22" s="17">
        <f t="shared" si="2"/>
        <v>73456097.510000005</v>
      </c>
      <c r="I22" s="16">
        <v>52497878.619999997</v>
      </c>
      <c r="J22" s="17">
        <v>52495893.619999997</v>
      </c>
      <c r="K22" s="16">
        <f t="shared" si="0"/>
        <v>20958218.890000008</v>
      </c>
    </row>
    <row r="23" spans="2:11" x14ac:dyDescent="0.25">
      <c r="B23" s="14"/>
      <c r="C23" s="15"/>
      <c r="D23" s="15"/>
      <c r="E23" s="15" t="s">
        <v>27</v>
      </c>
      <c r="F23" s="16">
        <v>162006614.44</v>
      </c>
      <c r="G23" s="16">
        <v>22553181.039999992</v>
      </c>
      <c r="H23" s="17">
        <f t="shared" si="2"/>
        <v>184559795.47999999</v>
      </c>
      <c r="I23" s="16">
        <v>20598050.949999999</v>
      </c>
      <c r="J23" s="17">
        <v>20598050.949999999</v>
      </c>
      <c r="K23" s="16">
        <f t="shared" si="0"/>
        <v>163961744.53</v>
      </c>
    </row>
    <row r="24" spans="2:11" x14ac:dyDescent="0.25">
      <c r="B24" s="14"/>
      <c r="C24" s="15"/>
      <c r="D24" s="15"/>
      <c r="E24" s="15" t="s">
        <v>28</v>
      </c>
      <c r="F24" s="16">
        <v>500000</v>
      </c>
      <c r="G24" s="16">
        <v>-232959.35999999987</v>
      </c>
      <c r="H24" s="17">
        <f t="shared" si="2"/>
        <v>267040.64000000013</v>
      </c>
      <c r="I24" s="16">
        <v>267040.64000000001</v>
      </c>
      <c r="J24" s="17">
        <v>97442.84</v>
      </c>
      <c r="K24" s="16">
        <f t="shared" si="0"/>
        <v>0</v>
      </c>
    </row>
    <row r="25" spans="2:11" x14ac:dyDescent="0.25">
      <c r="B25" s="14"/>
      <c r="C25" s="15"/>
      <c r="D25" s="15"/>
      <c r="E25" s="15" t="s">
        <v>29</v>
      </c>
      <c r="F25" s="16">
        <v>91048837.489999995</v>
      </c>
      <c r="G25" s="16">
        <v>31357536.689999998</v>
      </c>
      <c r="H25" s="17">
        <f t="shared" si="2"/>
        <v>122406374.17999999</v>
      </c>
      <c r="I25" s="16">
        <v>85950096.939999998</v>
      </c>
      <c r="J25" s="17">
        <v>85930608.939999998</v>
      </c>
      <c r="K25" s="16">
        <f t="shared" si="0"/>
        <v>36456277.239999995</v>
      </c>
    </row>
    <row r="26" spans="2:11" x14ac:dyDescent="0.25">
      <c r="B26" s="14"/>
      <c r="C26" s="15"/>
      <c r="D26" s="15"/>
      <c r="E26" s="15" t="s">
        <v>30</v>
      </c>
      <c r="F26" s="16">
        <v>0</v>
      </c>
      <c r="G26" s="16">
        <v>0</v>
      </c>
      <c r="H26" s="17">
        <f t="shared" si="2"/>
        <v>0</v>
      </c>
      <c r="I26" s="16">
        <v>0</v>
      </c>
      <c r="J26" s="17">
        <v>0</v>
      </c>
      <c r="K26" s="16">
        <f t="shared" si="0"/>
        <v>0</v>
      </c>
    </row>
    <row r="27" spans="2:11" x14ac:dyDescent="0.25">
      <c r="B27" s="14"/>
      <c r="C27" s="15"/>
      <c r="D27" s="15"/>
      <c r="E27" s="15" t="s">
        <v>31</v>
      </c>
      <c r="F27" s="16">
        <v>3552000.14</v>
      </c>
      <c r="G27" s="16">
        <v>1985069.2999999998</v>
      </c>
      <c r="H27" s="17">
        <f t="shared" si="2"/>
        <v>5537069.4399999995</v>
      </c>
      <c r="I27" s="16">
        <v>5537069.4400000004</v>
      </c>
      <c r="J27" s="17">
        <v>5537069.4400000004</v>
      </c>
      <c r="K27" s="16">
        <f t="shared" si="0"/>
        <v>0</v>
      </c>
    </row>
    <row r="28" spans="2:11" x14ac:dyDescent="0.25">
      <c r="B28" s="14"/>
      <c r="C28" s="15"/>
      <c r="D28" s="15"/>
      <c r="E28" s="15" t="s">
        <v>32</v>
      </c>
      <c r="F28" s="16">
        <v>4036083.7</v>
      </c>
      <c r="G28" s="16">
        <v>1320651.99</v>
      </c>
      <c r="H28" s="17">
        <f t="shared" si="2"/>
        <v>5356735.6900000004</v>
      </c>
      <c r="I28" s="16">
        <v>5356735.6900000004</v>
      </c>
      <c r="J28" s="17">
        <v>5356735.6900000004</v>
      </c>
      <c r="K28" s="16">
        <f t="shared" si="0"/>
        <v>0</v>
      </c>
    </row>
    <row r="29" spans="2:11" x14ac:dyDescent="0.25">
      <c r="B29" s="14"/>
      <c r="C29" s="15"/>
      <c r="D29" s="15" t="s">
        <v>33</v>
      </c>
      <c r="E29" s="15"/>
      <c r="F29" s="16">
        <f>F30</f>
        <v>0</v>
      </c>
      <c r="G29" s="16">
        <f>G30</f>
        <v>0</v>
      </c>
      <c r="H29" s="17">
        <f t="shared" si="2"/>
        <v>0</v>
      </c>
      <c r="I29" s="16">
        <f>I30</f>
        <v>0</v>
      </c>
      <c r="J29" s="16">
        <f>J30</f>
        <v>0</v>
      </c>
      <c r="K29" s="16">
        <f t="shared" si="0"/>
        <v>0</v>
      </c>
    </row>
    <row r="30" spans="2:11" x14ac:dyDescent="0.25">
      <c r="B30" s="14"/>
      <c r="C30" s="15"/>
      <c r="D30" s="15"/>
      <c r="E30" s="15" t="s">
        <v>34</v>
      </c>
      <c r="F30" s="16">
        <v>0</v>
      </c>
      <c r="G30" s="16">
        <v>0</v>
      </c>
      <c r="H30" s="17">
        <f t="shared" si="2"/>
        <v>0</v>
      </c>
      <c r="I30" s="16">
        <v>0</v>
      </c>
      <c r="J30" s="17">
        <v>0</v>
      </c>
      <c r="K30" s="16">
        <f t="shared" si="0"/>
        <v>0</v>
      </c>
    </row>
    <row r="31" spans="2:11" x14ac:dyDescent="0.25">
      <c r="B31" s="14"/>
      <c r="C31" s="15"/>
      <c r="D31" s="15" t="s">
        <v>35</v>
      </c>
      <c r="E31" s="15"/>
      <c r="F31" s="16">
        <f>F32</f>
        <v>44744854.969999999</v>
      </c>
      <c r="G31" s="16">
        <f>G32</f>
        <v>507859.25</v>
      </c>
      <c r="H31" s="17">
        <f t="shared" si="2"/>
        <v>45252714.219999999</v>
      </c>
      <c r="I31" s="16">
        <f>I32</f>
        <v>25933282.800000001</v>
      </c>
      <c r="J31" s="16">
        <f>J32</f>
        <v>24353598.73</v>
      </c>
      <c r="K31" s="16">
        <f t="shared" si="0"/>
        <v>19319431.419999998</v>
      </c>
    </row>
    <row r="32" spans="2:11" x14ac:dyDescent="0.25">
      <c r="B32" s="14"/>
      <c r="C32" s="15"/>
      <c r="D32" s="15"/>
      <c r="E32" s="15" t="s">
        <v>36</v>
      </c>
      <c r="F32" s="16">
        <v>44744854.969999999</v>
      </c>
      <c r="G32" s="16">
        <v>507859.25</v>
      </c>
      <c r="H32" s="17">
        <f t="shared" si="2"/>
        <v>45252714.219999999</v>
      </c>
      <c r="I32" s="16">
        <v>25933282.800000001</v>
      </c>
      <c r="J32" s="17">
        <v>24353598.73</v>
      </c>
      <c r="K32" s="16">
        <f t="shared" si="0"/>
        <v>19319431.419999998</v>
      </c>
    </row>
    <row r="33" spans="2:11" x14ac:dyDescent="0.25">
      <c r="B33" s="14"/>
      <c r="C33" s="15"/>
      <c r="D33" s="15" t="s">
        <v>37</v>
      </c>
      <c r="E33" s="15"/>
      <c r="F33" s="16">
        <f>F34</f>
        <v>6000000</v>
      </c>
      <c r="G33" s="16">
        <f>G34</f>
        <v>0</v>
      </c>
      <c r="H33" s="17">
        <f t="shared" si="2"/>
        <v>6000000</v>
      </c>
      <c r="I33" s="16">
        <f>I34</f>
        <v>6000000</v>
      </c>
      <c r="J33" s="16">
        <f>J34</f>
        <v>6000000</v>
      </c>
      <c r="K33" s="16">
        <f t="shared" si="0"/>
        <v>0</v>
      </c>
    </row>
    <row r="34" spans="2:11" x14ac:dyDescent="0.25">
      <c r="B34" s="14"/>
      <c r="C34" s="15"/>
      <c r="D34" s="15"/>
      <c r="E34" s="15" t="s">
        <v>38</v>
      </c>
      <c r="F34" s="16">
        <v>6000000</v>
      </c>
      <c r="G34" s="16">
        <v>0</v>
      </c>
      <c r="H34" s="17">
        <f t="shared" si="2"/>
        <v>6000000</v>
      </c>
      <c r="I34" s="16">
        <v>6000000</v>
      </c>
      <c r="J34" s="17">
        <v>6000000</v>
      </c>
      <c r="K34" s="16">
        <f t="shared" si="0"/>
        <v>0</v>
      </c>
    </row>
    <row r="35" spans="2:11" x14ac:dyDescent="0.25">
      <c r="B35" s="14"/>
      <c r="C35" s="15"/>
      <c r="D35" s="15" t="s">
        <v>39</v>
      </c>
      <c r="E35" s="15"/>
      <c r="F35" s="16">
        <f>SUM(F36:F38)</f>
        <v>29890758.720000003</v>
      </c>
      <c r="G35" s="16">
        <f>SUM(G36:G38)</f>
        <v>27507710.629999995</v>
      </c>
      <c r="H35" s="17">
        <f t="shared" si="2"/>
        <v>57398469.349999994</v>
      </c>
      <c r="I35" s="16">
        <f>SUM(I36:I38)</f>
        <v>29141346.549999997</v>
      </c>
      <c r="J35" s="16">
        <f>SUM(J36:J38)</f>
        <v>27854941.669999998</v>
      </c>
      <c r="K35" s="16">
        <f t="shared" si="0"/>
        <v>28257122.799999997</v>
      </c>
    </row>
    <row r="36" spans="2:11" x14ac:dyDescent="0.25">
      <c r="B36" s="14"/>
      <c r="C36" s="15"/>
      <c r="D36" s="15"/>
      <c r="E36" s="15" t="s">
        <v>40</v>
      </c>
      <c r="F36" s="16">
        <v>29026286.940000001</v>
      </c>
      <c r="G36" s="16">
        <v>27386908.049999997</v>
      </c>
      <c r="H36" s="17">
        <f t="shared" si="2"/>
        <v>56413194.989999995</v>
      </c>
      <c r="I36" s="16">
        <v>28156072.189999998</v>
      </c>
      <c r="J36" s="17">
        <v>26869667.309999999</v>
      </c>
      <c r="K36" s="16">
        <f t="shared" si="0"/>
        <v>28257122.799999997</v>
      </c>
    </row>
    <row r="37" spans="2:11" x14ac:dyDescent="0.25">
      <c r="B37" s="14"/>
      <c r="C37" s="15"/>
      <c r="D37" s="15"/>
      <c r="E37" s="15" t="s">
        <v>39</v>
      </c>
      <c r="F37" s="16">
        <v>864471.78</v>
      </c>
      <c r="G37" s="16">
        <v>120802.57999999999</v>
      </c>
      <c r="H37" s="17">
        <f t="shared" si="2"/>
        <v>985274.36</v>
      </c>
      <c r="I37" s="16">
        <v>985274.36</v>
      </c>
      <c r="J37" s="17">
        <v>985274.36</v>
      </c>
      <c r="K37" s="16">
        <f t="shared" si="0"/>
        <v>0</v>
      </c>
    </row>
    <row r="38" spans="2:11" x14ac:dyDescent="0.25">
      <c r="B38" s="14"/>
      <c r="C38" s="15"/>
      <c r="D38" s="15"/>
      <c r="E38" s="15" t="s">
        <v>41</v>
      </c>
      <c r="F38" s="16">
        <v>0</v>
      </c>
      <c r="G38" s="16">
        <v>0</v>
      </c>
      <c r="H38" s="17">
        <f t="shared" si="2"/>
        <v>0</v>
      </c>
      <c r="I38" s="16">
        <v>0</v>
      </c>
      <c r="J38" s="17">
        <v>0</v>
      </c>
      <c r="K38" s="16">
        <f t="shared" si="0"/>
        <v>0</v>
      </c>
    </row>
    <row r="39" spans="2:11" x14ac:dyDescent="0.25">
      <c r="B39" s="14"/>
      <c r="C39" s="15"/>
      <c r="D39" s="15" t="s">
        <v>42</v>
      </c>
      <c r="E39" s="15"/>
      <c r="F39" s="16">
        <f>SUM(F40:F42)</f>
        <v>606069944.25</v>
      </c>
      <c r="G39" s="16">
        <f>SUM(G40:G42)</f>
        <v>-20847998.500000026</v>
      </c>
      <c r="H39" s="17">
        <f t="shared" si="2"/>
        <v>585221945.75</v>
      </c>
      <c r="I39" s="16">
        <f>SUM(I40:I42)</f>
        <v>503801855.64000005</v>
      </c>
      <c r="J39" s="16">
        <f>SUM(J40:J42)</f>
        <v>499195971.85000002</v>
      </c>
      <c r="K39" s="16">
        <f t="shared" si="0"/>
        <v>81420090.109999955</v>
      </c>
    </row>
    <row r="40" spans="2:11" x14ac:dyDescent="0.25">
      <c r="B40" s="14"/>
      <c r="C40" s="15"/>
      <c r="D40" s="15"/>
      <c r="E40" s="15" t="s">
        <v>43</v>
      </c>
      <c r="F40" s="16">
        <v>583862079.72000003</v>
      </c>
      <c r="G40" s="16">
        <v>-18782064.970000029</v>
      </c>
      <c r="H40" s="17">
        <f t="shared" si="2"/>
        <v>565080014.75</v>
      </c>
      <c r="I40" s="16">
        <v>488609348.31999999</v>
      </c>
      <c r="J40" s="17">
        <v>484003464.52999997</v>
      </c>
      <c r="K40" s="16">
        <f t="shared" si="0"/>
        <v>76470666.430000007</v>
      </c>
    </row>
    <row r="41" spans="2:11" x14ac:dyDescent="0.25">
      <c r="B41" s="14"/>
      <c r="C41" s="15"/>
      <c r="D41" s="15"/>
      <c r="E41" s="15" t="s">
        <v>44</v>
      </c>
      <c r="F41" s="16">
        <v>7750211.8799999999</v>
      </c>
      <c r="G41" s="16">
        <v>-1794217.5999999978</v>
      </c>
      <c r="H41" s="17">
        <f t="shared" si="2"/>
        <v>5955994.2800000021</v>
      </c>
      <c r="I41" s="16">
        <v>1506570.6</v>
      </c>
      <c r="J41" s="17">
        <v>1506570.6</v>
      </c>
      <c r="K41" s="16">
        <f t="shared" si="0"/>
        <v>4449423.6800000016</v>
      </c>
    </row>
    <row r="42" spans="2:11" x14ac:dyDescent="0.25">
      <c r="B42" s="14"/>
      <c r="C42" s="15"/>
      <c r="D42" s="15"/>
      <c r="E42" s="15" t="s">
        <v>45</v>
      </c>
      <c r="F42" s="16">
        <v>14457652.65</v>
      </c>
      <c r="G42" s="16">
        <v>-271715.9299999997</v>
      </c>
      <c r="H42" s="17">
        <f t="shared" si="2"/>
        <v>14185936.720000001</v>
      </c>
      <c r="I42" s="16">
        <v>13685936.720000001</v>
      </c>
      <c r="J42" s="17">
        <v>13685936.720000001</v>
      </c>
      <c r="K42" s="16">
        <f t="shared" si="0"/>
        <v>500000</v>
      </c>
    </row>
    <row r="43" spans="2:11" x14ac:dyDescent="0.25">
      <c r="B43" s="14"/>
      <c r="C43" s="15"/>
      <c r="D43" s="15" t="s">
        <v>46</v>
      </c>
      <c r="E43" s="15"/>
      <c r="F43" s="16">
        <f>F44</f>
        <v>60000000</v>
      </c>
      <c r="G43" s="16">
        <f>G44</f>
        <v>41818038.639999986</v>
      </c>
      <c r="H43" s="17">
        <f t="shared" si="2"/>
        <v>101818038.63999999</v>
      </c>
      <c r="I43" s="16">
        <f>I44</f>
        <v>10292501.109999999</v>
      </c>
      <c r="J43" s="16">
        <f>J44</f>
        <v>8782049.5700000003</v>
      </c>
      <c r="K43" s="16">
        <f t="shared" si="0"/>
        <v>91525537.529999986</v>
      </c>
    </row>
    <row r="44" spans="2:11" x14ac:dyDescent="0.25">
      <c r="B44" s="14"/>
      <c r="C44" s="15"/>
      <c r="D44" s="15"/>
      <c r="E44" s="15" t="s">
        <v>46</v>
      </c>
      <c r="F44" s="16">
        <v>60000000</v>
      </c>
      <c r="G44" s="16">
        <v>41818038.639999986</v>
      </c>
      <c r="H44" s="17">
        <f t="shared" si="2"/>
        <v>101818038.63999999</v>
      </c>
      <c r="I44" s="16">
        <v>10292501.109999999</v>
      </c>
      <c r="J44" s="17">
        <v>8782049.5700000003</v>
      </c>
      <c r="K44" s="16">
        <f t="shared" si="0"/>
        <v>91525537.529999986</v>
      </c>
    </row>
    <row r="45" spans="2:11" x14ac:dyDescent="0.25">
      <c r="B45" s="14"/>
      <c r="C45" s="15"/>
      <c r="D45" s="15" t="s">
        <v>47</v>
      </c>
      <c r="E45" s="15"/>
      <c r="F45" s="16">
        <f>F46</f>
        <v>67612307.780000001</v>
      </c>
      <c r="G45" s="16">
        <f>G46</f>
        <v>-5048350.09</v>
      </c>
      <c r="H45" s="17">
        <f t="shared" si="2"/>
        <v>62563957.689999998</v>
      </c>
      <c r="I45" s="16">
        <f>I46</f>
        <v>62560065.689999998</v>
      </c>
      <c r="J45" s="16">
        <f>J46</f>
        <v>62538032.189999998</v>
      </c>
      <c r="K45" s="16">
        <f t="shared" si="0"/>
        <v>3892</v>
      </c>
    </row>
    <row r="46" spans="2:11" x14ac:dyDescent="0.25">
      <c r="B46" s="14"/>
      <c r="C46" s="15"/>
      <c r="D46" s="15"/>
      <c r="E46" s="15" t="s">
        <v>48</v>
      </c>
      <c r="F46" s="16">
        <v>67612307.780000001</v>
      </c>
      <c r="G46" s="16">
        <v>-5048350.09</v>
      </c>
      <c r="H46" s="17">
        <f t="shared" si="2"/>
        <v>62563957.689999998</v>
      </c>
      <c r="I46" s="16">
        <v>62560065.689999998</v>
      </c>
      <c r="J46" s="17">
        <v>62538032.189999998</v>
      </c>
      <c r="K46" s="16">
        <f t="shared" si="0"/>
        <v>3892</v>
      </c>
    </row>
    <row r="47" spans="2:11" x14ac:dyDescent="0.25">
      <c r="B47" s="14"/>
      <c r="C47" s="15"/>
      <c r="D47" s="15" t="s">
        <v>49</v>
      </c>
      <c r="E47" s="15"/>
      <c r="F47" s="16">
        <f>SUM(F48:F51)</f>
        <v>111014683.07000001</v>
      </c>
      <c r="G47" s="16">
        <f>SUM(G48:G51)</f>
        <v>-13234864.230000002</v>
      </c>
      <c r="H47" s="17">
        <f t="shared" si="2"/>
        <v>97779818.840000004</v>
      </c>
      <c r="I47" s="16">
        <f>SUM(I48:I51)</f>
        <v>52655688.199999996</v>
      </c>
      <c r="J47" s="16">
        <f>SUM(J48:J51)</f>
        <v>51580211.009999998</v>
      </c>
      <c r="K47" s="16">
        <f t="shared" si="0"/>
        <v>45124130.640000008</v>
      </c>
    </row>
    <row r="48" spans="2:11" x14ac:dyDescent="0.25">
      <c r="B48" s="14"/>
      <c r="C48" s="15"/>
      <c r="D48" s="15"/>
      <c r="E48" s="15" t="s">
        <v>49</v>
      </c>
      <c r="F48" s="16">
        <v>36162946.950000003</v>
      </c>
      <c r="G48" s="16">
        <v>4556706.6299999952</v>
      </c>
      <c r="H48" s="17">
        <f t="shared" si="2"/>
        <v>40719653.579999998</v>
      </c>
      <c r="I48" s="16">
        <v>34641495.739999995</v>
      </c>
      <c r="J48" s="17">
        <v>34028618.549999997</v>
      </c>
      <c r="K48" s="16">
        <f t="shared" si="0"/>
        <v>6078157.8400000036</v>
      </c>
    </row>
    <row r="49" spans="2:11" x14ac:dyDescent="0.25">
      <c r="B49" s="14"/>
      <c r="C49" s="15"/>
      <c r="D49" s="15"/>
      <c r="E49" s="15" t="s">
        <v>50</v>
      </c>
      <c r="F49" s="16">
        <v>8423164.6699999999</v>
      </c>
      <c r="G49" s="16">
        <v>-4741407.7499999981</v>
      </c>
      <c r="H49" s="17">
        <f t="shared" si="2"/>
        <v>3681756.9200000018</v>
      </c>
      <c r="I49" s="16">
        <v>3670050.89</v>
      </c>
      <c r="J49" s="17">
        <v>3668050.89</v>
      </c>
      <c r="K49" s="16">
        <f t="shared" si="0"/>
        <v>11706.030000001658</v>
      </c>
    </row>
    <row r="50" spans="2:11" x14ac:dyDescent="0.25">
      <c r="B50" s="14"/>
      <c r="C50" s="15"/>
      <c r="D50" s="15"/>
      <c r="E50" s="15" t="s">
        <v>51</v>
      </c>
      <c r="F50" s="16">
        <v>0</v>
      </c>
      <c r="G50" s="16">
        <v>6592800</v>
      </c>
      <c r="H50" s="17">
        <f t="shared" si="2"/>
        <v>6592800</v>
      </c>
      <c r="I50" s="16">
        <v>2895800</v>
      </c>
      <c r="J50" s="17">
        <v>2435200</v>
      </c>
      <c r="K50" s="16">
        <f t="shared" si="0"/>
        <v>3697000</v>
      </c>
    </row>
    <row r="51" spans="2:11" x14ac:dyDescent="0.25">
      <c r="B51" s="14"/>
      <c r="C51" s="15"/>
      <c r="D51" s="15"/>
      <c r="E51" s="15" t="s">
        <v>52</v>
      </c>
      <c r="F51" s="16">
        <v>66428571.450000003</v>
      </c>
      <c r="G51" s="16">
        <v>-19642963.109999999</v>
      </c>
      <c r="H51" s="17">
        <f t="shared" si="2"/>
        <v>46785608.340000004</v>
      </c>
      <c r="I51" s="16">
        <v>11448341.57</v>
      </c>
      <c r="J51" s="17">
        <v>11448341.57</v>
      </c>
      <c r="K51" s="16">
        <f t="shared" si="0"/>
        <v>35337266.770000003</v>
      </c>
    </row>
    <row r="52" spans="2:11" x14ac:dyDescent="0.25">
      <c r="B52" s="14"/>
      <c r="C52" s="15"/>
      <c r="D52" s="15" t="s">
        <v>53</v>
      </c>
      <c r="E52" s="15"/>
      <c r="F52" s="16">
        <f>SUM(F53:F56)</f>
        <v>49381610.149999999</v>
      </c>
      <c r="G52" s="16">
        <f>SUM(G53:G56)</f>
        <v>17099588.709999997</v>
      </c>
      <c r="H52" s="17">
        <f t="shared" si="2"/>
        <v>66481198.859999999</v>
      </c>
      <c r="I52" s="16">
        <f>SUM(I53:I56)</f>
        <v>62194689.890000001</v>
      </c>
      <c r="J52" s="16">
        <f>SUM(J53:J56)</f>
        <v>61999364.93</v>
      </c>
      <c r="K52" s="16">
        <f t="shared" si="0"/>
        <v>4286508.9699999988</v>
      </c>
    </row>
    <row r="53" spans="2:11" x14ac:dyDescent="0.25">
      <c r="B53" s="14"/>
      <c r="C53" s="15"/>
      <c r="D53" s="15"/>
      <c r="E53" s="15" t="s">
        <v>54</v>
      </c>
      <c r="F53" s="16">
        <v>0</v>
      </c>
      <c r="G53" s="16">
        <v>0</v>
      </c>
      <c r="H53" s="17">
        <f t="shared" si="2"/>
        <v>0</v>
      </c>
      <c r="I53" s="16">
        <v>0</v>
      </c>
      <c r="J53" s="17">
        <v>0</v>
      </c>
      <c r="K53" s="16">
        <f t="shared" si="0"/>
        <v>0</v>
      </c>
    </row>
    <row r="54" spans="2:11" x14ac:dyDescent="0.25">
      <c r="B54" s="14"/>
      <c r="C54" s="15"/>
      <c r="D54" s="15"/>
      <c r="E54" s="15" t="s">
        <v>55</v>
      </c>
      <c r="F54" s="16">
        <v>49381610.149999999</v>
      </c>
      <c r="G54" s="16">
        <v>17099588.709999997</v>
      </c>
      <c r="H54" s="17">
        <f t="shared" si="2"/>
        <v>66481198.859999999</v>
      </c>
      <c r="I54" s="16">
        <v>62194689.890000001</v>
      </c>
      <c r="J54" s="17">
        <v>61999364.93</v>
      </c>
      <c r="K54" s="16">
        <f t="shared" si="0"/>
        <v>4286508.9699999988</v>
      </c>
    </row>
    <row r="55" spans="2:11" x14ac:dyDescent="0.25">
      <c r="B55" s="14"/>
      <c r="C55" s="15"/>
      <c r="D55" s="15"/>
      <c r="E55" s="15" t="s">
        <v>56</v>
      </c>
      <c r="F55" s="16">
        <v>0</v>
      </c>
      <c r="G55" s="16">
        <v>0</v>
      </c>
      <c r="H55" s="17">
        <f t="shared" si="2"/>
        <v>0</v>
      </c>
      <c r="I55" s="16">
        <v>0</v>
      </c>
      <c r="J55" s="17">
        <v>0</v>
      </c>
      <c r="K55" s="16">
        <f t="shared" si="0"/>
        <v>0</v>
      </c>
    </row>
    <row r="56" spans="2:11" x14ac:dyDescent="0.25">
      <c r="B56" s="14"/>
      <c r="C56" s="15"/>
      <c r="D56" s="15"/>
      <c r="E56" s="15" t="s">
        <v>57</v>
      </c>
      <c r="F56" s="16">
        <v>0</v>
      </c>
      <c r="G56" s="16">
        <v>0</v>
      </c>
      <c r="H56" s="17">
        <f t="shared" si="2"/>
        <v>0</v>
      </c>
      <c r="I56" s="16">
        <v>0</v>
      </c>
      <c r="J56" s="17">
        <v>0</v>
      </c>
      <c r="K56" s="16">
        <f t="shared" si="0"/>
        <v>0</v>
      </c>
    </row>
    <row r="57" spans="2:11" x14ac:dyDescent="0.25">
      <c r="B57" s="14"/>
      <c r="C57" s="15"/>
      <c r="D57" s="15" t="s">
        <v>58</v>
      </c>
      <c r="E57" s="15"/>
      <c r="F57" s="16">
        <f>SUM(F58:F60)</f>
        <v>16009044.190000001</v>
      </c>
      <c r="G57" s="16">
        <f>SUM(G58:G60)</f>
        <v>-4674769.9099999983</v>
      </c>
      <c r="H57" s="17">
        <f t="shared" si="2"/>
        <v>11334274.280000003</v>
      </c>
      <c r="I57" s="16">
        <f>SUM(I58:I60)</f>
        <v>11334274.279999999</v>
      </c>
      <c r="J57" s="16">
        <f>SUM(J58:J60)</f>
        <v>11334274.279999999</v>
      </c>
      <c r="K57" s="16">
        <f t="shared" si="0"/>
        <v>0</v>
      </c>
    </row>
    <row r="58" spans="2:11" x14ac:dyDescent="0.25">
      <c r="B58" s="14"/>
      <c r="C58" s="15"/>
      <c r="D58" s="15"/>
      <c r="E58" s="15" t="s">
        <v>59</v>
      </c>
      <c r="F58" s="16">
        <v>8509044.2200000007</v>
      </c>
      <c r="G58" s="16">
        <v>-8076634.629999999</v>
      </c>
      <c r="H58" s="17">
        <f t="shared" si="2"/>
        <v>432409.59000000171</v>
      </c>
      <c r="I58" s="16">
        <v>432409.59</v>
      </c>
      <c r="J58" s="17">
        <v>432409.59</v>
      </c>
      <c r="K58" s="16">
        <f t="shared" si="0"/>
        <v>1.6880221664905548E-9</v>
      </c>
    </row>
    <row r="59" spans="2:11" x14ac:dyDescent="0.25">
      <c r="B59" s="14"/>
      <c r="C59" s="15"/>
      <c r="D59" s="15"/>
      <c r="E59" s="15" t="s">
        <v>60</v>
      </c>
      <c r="F59" s="16">
        <v>7499999.9699999997</v>
      </c>
      <c r="G59" s="16">
        <v>2500000.0300000003</v>
      </c>
      <c r="H59" s="17">
        <f t="shared" si="2"/>
        <v>10000000</v>
      </c>
      <c r="I59" s="16">
        <v>10000000</v>
      </c>
      <c r="J59" s="17">
        <v>10000000</v>
      </c>
      <c r="K59" s="16">
        <f t="shared" si="0"/>
        <v>0</v>
      </c>
    </row>
    <row r="60" spans="2:11" x14ac:dyDescent="0.25">
      <c r="B60" s="14"/>
      <c r="C60" s="15"/>
      <c r="D60" s="15"/>
      <c r="E60" s="18" t="s">
        <v>61</v>
      </c>
      <c r="F60" s="16">
        <v>0</v>
      </c>
      <c r="G60" s="16">
        <v>901864.69000000006</v>
      </c>
      <c r="H60" s="17">
        <f t="shared" si="2"/>
        <v>901864.69000000006</v>
      </c>
      <c r="I60" s="16">
        <v>901864.69</v>
      </c>
      <c r="J60" s="17">
        <v>901864.69</v>
      </c>
      <c r="K60" s="16">
        <f t="shared" si="0"/>
        <v>0</v>
      </c>
    </row>
    <row r="61" spans="2:11" x14ac:dyDescent="0.25">
      <c r="B61" s="14"/>
      <c r="C61" s="15"/>
      <c r="D61" s="15" t="s">
        <v>62</v>
      </c>
      <c r="E61" s="15"/>
      <c r="F61" s="16">
        <f>SUM(F62:F73)</f>
        <v>65187500.030000001</v>
      </c>
      <c r="G61" s="16">
        <f>SUM(G62:G73)</f>
        <v>57098294.200000003</v>
      </c>
      <c r="H61" s="17">
        <f t="shared" si="2"/>
        <v>122285794.23</v>
      </c>
      <c r="I61" s="16">
        <f>SUM(I62:I73)</f>
        <v>70381206.629999995</v>
      </c>
      <c r="J61" s="16">
        <f>SUM(J62:J73)</f>
        <v>70381206.629999995</v>
      </c>
      <c r="K61" s="16">
        <f t="shared" si="0"/>
        <v>51904587.600000009</v>
      </c>
    </row>
    <row r="62" spans="2:11" x14ac:dyDescent="0.25">
      <c r="B62" s="14"/>
      <c r="C62" s="15"/>
      <c r="D62" s="15"/>
      <c r="E62" s="15" t="s">
        <v>60</v>
      </c>
      <c r="F62" s="16">
        <v>45000000</v>
      </c>
      <c r="G62" s="16">
        <v>0</v>
      </c>
      <c r="H62" s="17">
        <f t="shared" si="2"/>
        <v>45000000</v>
      </c>
      <c r="I62" s="16">
        <v>45000000</v>
      </c>
      <c r="J62" s="17">
        <v>45000000</v>
      </c>
      <c r="K62" s="16">
        <f t="shared" si="0"/>
        <v>0</v>
      </c>
    </row>
    <row r="63" spans="2:11" x14ac:dyDescent="0.25">
      <c r="B63" s="14"/>
      <c r="C63" s="15"/>
      <c r="D63" s="15"/>
      <c r="E63" s="15" t="s">
        <v>59</v>
      </c>
      <c r="F63" s="16">
        <v>0</v>
      </c>
      <c r="G63" s="16">
        <v>0</v>
      </c>
      <c r="H63" s="17">
        <f t="shared" si="2"/>
        <v>0</v>
      </c>
      <c r="I63" s="16">
        <v>0</v>
      </c>
      <c r="J63" s="17">
        <v>0</v>
      </c>
      <c r="K63" s="16">
        <f t="shared" si="0"/>
        <v>0</v>
      </c>
    </row>
    <row r="64" spans="2:11" x14ac:dyDescent="0.25">
      <c r="B64" s="14"/>
      <c r="C64" s="15"/>
      <c r="D64" s="15"/>
      <c r="E64" s="15" t="s">
        <v>63</v>
      </c>
      <c r="F64" s="16">
        <v>3750000.03</v>
      </c>
      <c r="G64" s="16">
        <v>6461410.5899999999</v>
      </c>
      <c r="H64" s="17">
        <f t="shared" si="2"/>
        <v>10211410.619999999</v>
      </c>
      <c r="I64" s="16">
        <v>2561385.35</v>
      </c>
      <c r="J64" s="17">
        <v>2561385.35</v>
      </c>
      <c r="K64" s="16">
        <f t="shared" si="0"/>
        <v>7650025.2699999996</v>
      </c>
    </row>
    <row r="65" spans="2:11" x14ac:dyDescent="0.25">
      <c r="B65" s="14"/>
      <c r="C65" s="15"/>
      <c r="D65" s="15"/>
      <c r="E65" s="15" t="s">
        <v>64</v>
      </c>
      <c r="F65" s="16">
        <v>1125000</v>
      </c>
      <c r="G65" s="16">
        <v>856454.34999999963</v>
      </c>
      <c r="H65" s="17">
        <f t="shared" si="2"/>
        <v>1981454.3499999996</v>
      </c>
      <c r="I65" s="16">
        <v>1891484.75</v>
      </c>
      <c r="J65" s="17">
        <v>1891484.75</v>
      </c>
      <c r="K65" s="16">
        <f t="shared" si="0"/>
        <v>89969.599999999627</v>
      </c>
    </row>
    <row r="66" spans="2:11" x14ac:dyDescent="0.25">
      <c r="B66" s="14"/>
      <c r="C66" s="15"/>
      <c r="D66" s="15"/>
      <c r="E66" s="15" t="s">
        <v>65</v>
      </c>
      <c r="F66" s="16">
        <v>8299999.9699999997</v>
      </c>
      <c r="G66" s="16">
        <v>51536635.290000007</v>
      </c>
      <c r="H66" s="17">
        <f t="shared" si="2"/>
        <v>59836635.260000005</v>
      </c>
      <c r="I66" s="16">
        <v>17010456.530000001</v>
      </c>
      <c r="J66" s="17">
        <v>17010456.530000001</v>
      </c>
      <c r="K66" s="16">
        <f t="shared" si="0"/>
        <v>42826178.730000004</v>
      </c>
    </row>
    <row r="67" spans="2:11" x14ac:dyDescent="0.25">
      <c r="B67" s="14"/>
      <c r="C67" s="15"/>
      <c r="D67" s="15"/>
      <c r="E67" s="15" t="s">
        <v>66</v>
      </c>
      <c r="F67" s="16">
        <v>0</v>
      </c>
      <c r="G67" s="16">
        <v>1338414</v>
      </c>
      <c r="H67" s="17">
        <f t="shared" si="2"/>
        <v>1338414</v>
      </c>
      <c r="I67" s="16">
        <v>0</v>
      </c>
      <c r="J67" s="17">
        <v>0</v>
      </c>
      <c r="K67" s="16">
        <f t="shared" si="0"/>
        <v>1338414</v>
      </c>
    </row>
    <row r="68" spans="2:11" x14ac:dyDescent="0.25">
      <c r="B68" s="14"/>
      <c r="C68" s="15"/>
      <c r="D68" s="15"/>
      <c r="E68" s="15" t="s">
        <v>67</v>
      </c>
      <c r="F68" s="16">
        <v>1725000.03</v>
      </c>
      <c r="G68" s="16">
        <v>-1043460.0300000003</v>
      </c>
      <c r="H68" s="17">
        <f t="shared" si="2"/>
        <v>681539.99999999977</v>
      </c>
      <c r="I68" s="16">
        <v>681540</v>
      </c>
      <c r="J68" s="17">
        <v>681540</v>
      </c>
      <c r="K68" s="16">
        <f t="shared" si="0"/>
        <v>0</v>
      </c>
    </row>
    <row r="69" spans="2:11" x14ac:dyDescent="0.25">
      <c r="B69" s="14"/>
      <c r="C69" s="15"/>
      <c r="D69" s="15"/>
      <c r="E69" s="15" t="s">
        <v>68</v>
      </c>
      <c r="F69" s="16">
        <v>974999.97</v>
      </c>
      <c r="G69" s="16">
        <v>-482459.97</v>
      </c>
      <c r="H69" s="17">
        <f t="shared" si="2"/>
        <v>492540</v>
      </c>
      <c r="I69" s="16">
        <v>492540</v>
      </c>
      <c r="J69" s="17">
        <v>492540</v>
      </c>
      <c r="K69" s="16">
        <f t="shared" si="0"/>
        <v>0</v>
      </c>
    </row>
    <row r="70" spans="2:11" x14ac:dyDescent="0.25">
      <c r="B70" s="14"/>
      <c r="C70" s="15"/>
      <c r="D70" s="15"/>
      <c r="E70" s="15" t="s">
        <v>69</v>
      </c>
      <c r="F70" s="16">
        <v>1162500.03</v>
      </c>
      <c r="G70" s="16">
        <v>-560220.0299999998</v>
      </c>
      <c r="H70" s="17">
        <f t="shared" si="2"/>
        <v>602280.00000000023</v>
      </c>
      <c r="I70" s="16">
        <v>602280</v>
      </c>
      <c r="J70" s="17">
        <v>602280</v>
      </c>
      <c r="K70" s="16">
        <f t="shared" si="0"/>
        <v>0</v>
      </c>
    </row>
    <row r="71" spans="2:11" x14ac:dyDescent="0.25">
      <c r="B71" s="14"/>
      <c r="C71" s="15"/>
      <c r="D71" s="15"/>
      <c r="E71" s="15" t="s">
        <v>70</v>
      </c>
      <c r="F71" s="16">
        <v>3150000</v>
      </c>
      <c r="G71" s="16">
        <v>-1008480</v>
      </c>
      <c r="H71" s="17">
        <f t="shared" si="2"/>
        <v>2141520</v>
      </c>
      <c r="I71" s="16">
        <v>2141520</v>
      </c>
      <c r="J71" s="17">
        <v>2141520</v>
      </c>
      <c r="K71" s="16">
        <f t="shared" si="0"/>
        <v>0</v>
      </c>
    </row>
    <row r="72" spans="2:11" x14ac:dyDescent="0.25">
      <c r="B72" s="14"/>
      <c r="C72" s="15"/>
      <c r="D72" s="15"/>
      <c r="E72" s="15" t="s">
        <v>71</v>
      </c>
      <c r="F72" s="16">
        <v>0</v>
      </c>
      <c r="G72" s="16">
        <v>0</v>
      </c>
      <c r="H72" s="17">
        <f t="shared" si="2"/>
        <v>0</v>
      </c>
      <c r="I72" s="16">
        <v>0</v>
      </c>
      <c r="J72" s="17">
        <v>0</v>
      </c>
      <c r="K72" s="16">
        <f t="shared" si="0"/>
        <v>0</v>
      </c>
    </row>
    <row r="73" spans="2:11" x14ac:dyDescent="0.25">
      <c r="B73" s="14"/>
      <c r="C73" s="15"/>
      <c r="D73" s="15"/>
      <c r="E73" s="15" t="s">
        <v>72</v>
      </c>
      <c r="F73" s="16">
        <v>0</v>
      </c>
      <c r="G73" s="16">
        <v>0</v>
      </c>
      <c r="H73" s="17">
        <f t="shared" si="2"/>
        <v>0</v>
      </c>
      <c r="I73" s="16">
        <v>0</v>
      </c>
      <c r="J73" s="17">
        <v>0</v>
      </c>
      <c r="K73" s="16">
        <f t="shared" si="0"/>
        <v>0</v>
      </c>
    </row>
    <row r="74" spans="2:11" x14ac:dyDescent="0.25">
      <c r="B74" s="14"/>
      <c r="C74" s="15"/>
      <c r="D74" s="15" t="s">
        <v>73</v>
      </c>
      <c r="E74" s="15"/>
      <c r="F74" s="16">
        <f>SUM(F75:F76)</f>
        <v>974999.97</v>
      </c>
      <c r="G74" s="16">
        <f>SUM(G75:G76)</f>
        <v>-860964.36999999988</v>
      </c>
      <c r="H74" s="17">
        <f t="shared" si="2"/>
        <v>114035.60000000009</v>
      </c>
      <c r="I74" s="16">
        <f>SUM(I75:I76)</f>
        <v>114035.6</v>
      </c>
      <c r="J74" s="16">
        <f>SUM(J75:J76)</f>
        <v>112535.6</v>
      </c>
      <c r="K74" s="16">
        <f t="shared" si="0"/>
        <v>0</v>
      </c>
    </row>
    <row r="75" spans="2:11" x14ac:dyDescent="0.25">
      <c r="B75" s="14"/>
      <c r="C75" s="15"/>
      <c r="D75" s="15"/>
      <c r="E75" s="15" t="s">
        <v>74</v>
      </c>
      <c r="F75" s="16">
        <v>0</v>
      </c>
      <c r="G75" s="16">
        <v>0</v>
      </c>
      <c r="H75" s="17">
        <f t="shared" si="2"/>
        <v>0</v>
      </c>
      <c r="I75" s="16">
        <v>0</v>
      </c>
      <c r="J75" s="17">
        <v>0</v>
      </c>
      <c r="K75" s="16">
        <f t="shared" si="0"/>
        <v>0</v>
      </c>
    </row>
    <row r="76" spans="2:11" x14ac:dyDescent="0.25">
      <c r="B76" s="14"/>
      <c r="C76" s="15"/>
      <c r="D76" s="15"/>
      <c r="E76" s="15" t="s">
        <v>73</v>
      </c>
      <c r="F76" s="16">
        <v>974999.97</v>
      </c>
      <c r="G76" s="16">
        <v>-860964.36999999988</v>
      </c>
      <c r="H76" s="17">
        <f t="shared" si="2"/>
        <v>114035.60000000009</v>
      </c>
      <c r="I76" s="16">
        <v>114035.6</v>
      </c>
      <c r="J76" s="17">
        <v>112535.6</v>
      </c>
      <c r="K76" s="16">
        <f t="shared" ref="K76:K100" si="3">H76-I76</f>
        <v>0</v>
      </c>
    </row>
    <row r="77" spans="2:11" x14ac:dyDescent="0.25">
      <c r="B77" s="14"/>
      <c r="C77" s="15"/>
      <c r="D77" s="15" t="s">
        <v>75</v>
      </c>
      <c r="E77" s="15"/>
      <c r="F77" s="16">
        <f>F78</f>
        <v>0</v>
      </c>
      <c r="G77" s="16">
        <f>G78</f>
        <v>0</v>
      </c>
      <c r="H77" s="17">
        <f t="shared" si="2"/>
        <v>0</v>
      </c>
      <c r="I77" s="16">
        <f>I78</f>
        <v>0</v>
      </c>
      <c r="J77" s="16">
        <f>J78</f>
        <v>0</v>
      </c>
      <c r="K77" s="16">
        <f t="shared" si="3"/>
        <v>0</v>
      </c>
    </row>
    <row r="78" spans="2:11" x14ac:dyDescent="0.25">
      <c r="B78" s="14"/>
      <c r="C78" s="15"/>
      <c r="D78" s="15"/>
      <c r="E78" s="15" t="s">
        <v>76</v>
      </c>
      <c r="F78" s="16">
        <v>0</v>
      </c>
      <c r="G78" s="16">
        <v>0</v>
      </c>
      <c r="H78" s="17">
        <f t="shared" si="2"/>
        <v>0</v>
      </c>
      <c r="I78" s="16">
        <v>0</v>
      </c>
      <c r="J78" s="17">
        <v>0</v>
      </c>
      <c r="K78" s="16">
        <f t="shared" si="3"/>
        <v>0</v>
      </c>
    </row>
    <row r="79" spans="2:11" x14ac:dyDescent="0.25">
      <c r="B79" s="14"/>
      <c r="C79" s="15"/>
      <c r="D79" s="15" t="s">
        <v>77</v>
      </c>
      <c r="E79" s="15"/>
      <c r="F79" s="16">
        <f>F80</f>
        <v>0</v>
      </c>
      <c r="G79" s="16">
        <f>G80</f>
        <v>100000</v>
      </c>
      <c r="H79" s="17">
        <f t="shared" si="2"/>
        <v>100000</v>
      </c>
      <c r="I79" s="16">
        <f>I80</f>
        <v>0</v>
      </c>
      <c r="J79" s="17">
        <f>J80</f>
        <v>0</v>
      </c>
      <c r="K79" s="16">
        <f t="shared" si="3"/>
        <v>100000</v>
      </c>
    </row>
    <row r="80" spans="2:11" x14ac:dyDescent="0.25">
      <c r="B80" s="14"/>
      <c r="C80" s="15"/>
      <c r="D80" s="15"/>
      <c r="E80" s="15" t="s">
        <v>78</v>
      </c>
      <c r="F80" s="16">
        <v>0</v>
      </c>
      <c r="G80" s="16">
        <v>100000</v>
      </c>
      <c r="H80" s="17">
        <f t="shared" ref="H80:H100" si="4">F80+G80</f>
        <v>100000</v>
      </c>
      <c r="I80" s="16">
        <v>0</v>
      </c>
      <c r="J80" s="17">
        <v>0</v>
      </c>
      <c r="K80" s="16">
        <f t="shared" si="3"/>
        <v>100000</v>
      </c>
    </row>
    <row r="81" spans="2:11" x14ac:dyDescent="0.25">
      <c r="B81" s="14"/>
      <c r="C81" s="15"/>
      <c r="D81" s="15" t="s">
        <v>79</v>
      </c>
      <c r="E81" s="15"/>
      <c r="F81" s="16">
        <f>SUM(F82:F83)</f>
        <v>2210269.12</v>
      </c>
      <c r="G81" s="16">
        <f>SUM(G82:G83)</f>
        <v>80087.5</v>
      </c>
      <c r="H81" s="17">
        <f t="shared" si="4"/>
        <v>2290356.62</v>
      </c>
      <c r="I81" s="16">
        <f>SUM(I82:I83)</f>
        <v>2290356.62</v>
      </c>
      <c r="J81" s="17">
        <f>SUM(J82:J83)</f>
        <v>2290356.62</v>
      </c>
      <c r="K81" s="16">
        <f t="shared" si="3"/>
        <v>0</v>
      </c>
    </row>
    <row r="82" spans="2:11" x14ac:dyDescent="0.25">
      <c r="B82" s="14"/>
      <c r="C82" s="15"/>
      <c r="D82" s="15"/>
      <c r="E82" s="15" t="s">
        <v>80</v>
      </c>
      <c r="F82" s="16">
        <v>2210269.12</v>
      </c>
      <c r="G82" s="16">
        <v>80087.5</v>
      </c>
      <c r="H82" s="17">
        <f t="shared" si="4"/>
        <v>2290356.62</v>
      </c>
      <c r="I82" s="16">
        <v>2290356.62</v>
      </c>
      <c r="J82" s="17">
        <v>2290356.62</v>
      </c>
      <c r="K82" s="16">
        <f t="shared" si="3"/>
        <v>0</v>
      </c>
    </row>
    <row r="83" spans="2:11" x14ac:dyDescent="0.25">
      <c r="B83" s="14"/>
      <c r="C83" s="15"/>
      <c r="D83" s="15"/>
      <c r="E83" s="15" t="s">
        <v>59</v>
      </c>
      <c r="F83" s="16">
        <v>0</v>
      </c>
      <c r="G83" s="16">
        <v>0</v>
      </c>
      <c r="H83" s="17">
        <f t="shared" si="4"/>
        <v>0</v>
      </c>
      <c r="I83" s="16">
        <v>0</v>
      </c>
      <c r="J83" s="17">
        <v>0</v>
      </c>
      <c r="K83" s="16">
        <f t="shared" si="3"/>
        <v>0</v>
      </c>
    </row>
    <row r="84" spans="2:11" x14ac:dyDescent="0.25">
      <c r="B84" s="14"/>
      <c r="C84" s="15"/>
      <c r="D84" s="15" t="s">
        <v>81</v>
      </c>
      <c r="E84" s="15"/>
      <c r="F84" s="12">
        <f>F85</f>
        <v>0</v>
      </c>
      <c r="G84" s="12">
        <f>G85</f>
        <v>0</v>
      </c>
      <c r="H84" s="17">
        <f t="shared" si="4"/>
        <v>0</v>
      </c>
      <c r="I84" s="16">
        <f>I85</f>
        <v>0</v>
      </c>
      <c r="J84" s="17">
        <f>J85</f>
        <v>0</v>
      </c>
      <c r="K84" s="16">
        <f t="shared" si="3"/>
        <v>0</v>
      </c>
    </row>
    <row r="85" spans="2:11" x14ac:dyDescent="0.25">
      <c r="B85" s="14"/>
      <c r="C85" s="15"/>
      <c r="D85" s="15" t="s">
        <v>82</v>
      </c>
      <c r="E85" s="15"/>
      <c r="F85" s="12">
        <v>0</v>
      </c>
      <c r="G85" s="16">
        <v>0</v>
      </c>
      <c r="H85" s="17">
        <f t="shared" si="4"/>
        <v>0</v>
      </c>
      <c r="I85" s="16">
        <v>0</v>
      </c>
      <c r="J85" s="17">
        <v>0</v>
      </c>
      <c r="K85" s="16">
        <f t="shared" si="3"/>
        <v>0</v>
      </c>
    </row>
    <row r="86" spans="2:11" x14ac:dyDescent="0.25">
      <c r="B86" s="6"/>
      <c r="C86" s="10"/>
      <c r="D86" s="10" t="s">
        <v>83</v>
      </c>
      <c r="E86" s="10"/>
      <c r="F86" s="12">
        <f>F87+F90+F93+F95</f>
        <v>104206073.78</v>
      </c>
      <c r="G86" s="12">
        <f>G87+G90+G93+G95</f>
        <v>-2494241.9899999937</v>
      </c>
      <c r="H86" s="13">
        <f t="shared" si="4"/>
        <v>101711831.79000001</v>
      </c>
      <c r="I86" s="12">
        <f>I90+I93+I95</f>
        <v>89457618.090000004</v>
      </c>
      <c r="J86" s="13">
        <f>J90+J93+J95</f>
        <v>86728128.770000011</v>
      </c>
      <c r="K86" s="12">
        <f t="shared" si="3"/>
        <v>12254213.700000003</v>
      </c>
    </row>
    <row r="87" spans="2:11" x14ac:dyDescent="0.25">
      <c r="B87" s="14"/>
      <c r="C87" s="15"/>
      <c r="D87" s="15" t="s">
        <v>84</v>
      </c>
      <c r="E87" s="15"/>
      <c r="F87" s="16">
        <f>SUM(F88:F89)</f>
        <v>0</v>
      </c>
      <c r="G87" s="16">
        <f>SUM(G88:G89)</f>
        <v>4030446.9400000004</v>
      </c>
      <c r="H87" s="17">
        <f t="shared" si="4"/>
        <v>4030446.9400000004</v>
      </c>
      <c r="I87" s="16">
        <v>0</v>
      </c>
      <c r="J87" s="17">
        <v>0</v>
      </c>
      <c r="K87" s="16">
        <f t="shared" si="3"/>
        <v>4030446.9400000004</v>
      </c>
    </row>
    <row r="88" spans="2:11" x14ac:dyDescent="0.25">
      <c r="B88" s="14"/>
      <c r="C88" s="15"/>
      <c r="D88" s="15"/>
      <c r="E88" s="15" t="s">
        <v>60</v>
      </c>
      <c r="F88" s="16">
        <v>0</v>
      </c>
      <c r="G88" s="16">
        <v>0</v>
      </c>
      <c r="H88" s="17">
        <f t="shared" si="4"/>
        <v>0</v>
      </c>
      <c r="I88" s="16">
        <v>0</v>
      </c>
      <c r="J88" s="17">
        <v>0</v>
      </c>
      <c r="K88" s="16">
        <f t="shared" si="3"/>
        <v>0</v>
      </c>
    </row>
    <row r="89" spans="2:11" x14ac:dyDescent="0.25">
      <c r="B89" s="14"/>
      <c r="C89" s="15"/>
      <c r="D89" s="15"/>
      <c r="E89" s="15" t="s">
        <v>59</v>
      </c>
      <c r="F89" s="16">
        <v>0</v>
      </c>
      <c r="G89" s="16">
        <v>4030446.9400000004</v>
      </c>
      <c r="H89" s="17">
        <f t="shared" si="4"/>
        <v>4030446.9400000004</v>
      </c>
      <c r="I89" s="16">
        <v>0</v>
      </c>
      <c r="J89" s="17">
        <v>0</v>
      </c>
      <c r="K89" s="16">
        <f t="shared" si="3"/>
        <v>4030446.9400000004</v>
      </c>
    </row>
    <row r="90" spans="2:11" x14ac:dyDescent="0.25">
      <c r="B90" s="14"/>
      <c r="C90" s="15"/>
      <c r="D90" s="15" t="s">
        <v>85</v>
      </c>
      <c r="E90" s="15"/>
      <c r="F90" s="16">
        <f>SUM(F91:F92)</f>
        <v>20696106.789999999</v>
      </c>
      <c r="G90" s="16">
        <f>SUM(G91:G92)</f>
        <v>-371380.51999999583</v>
      </c>
      <c r="H90" s="17">
        <f t="shared" si="4"/>
        <v>20324726.270000003</v>
      </c>
      <c r="I90" s="16">
        <f>SUM(I91:I92)</f>
        <v>19914655.559999999</v>
      </c>
      <c r="J90" s="17">
        <f>SUM(J91:J92)</f>
        <v>19880222.879999999</v>
      </c>
      <c r="K90" s="16">
        <f t="shared" si="3"/>
        <v>410070.71000000462</v>
      </c>
    </row>
    <row r="91" spans="2:11" x14ac:dyDescent="0.25">
      <c r="B91" s="14"/>
      <c r="C91" s="15"/>
      <c r="D91" s="15"/>
      <c r="E91" s="15" t="s">
        <v>86</v>
      </c>
      <c r="F91" s="16">
        <v>20696106.789999999</v>
      </c>
      <c r="G91" s="16">
        <v>-371380.51999999583</v>
      </c>
      <c r="H91" s="17">
        <f t="shared" si="4"/>
        <v>20324726.270000003</v>
      </c>
      <c r="I91" s="16">
        <v>19914655.559999999</v>
      </c>
      <c r="J91" s="17">
        <v>19880222.879999999</v>
      </c>
      <c r="K91" s="16">
        <f t="shared" si="3"/>
        <v>410070.71000000462</v>
      </c>
    </row>
    <row r="92" spans="2:11" x14ac:dyDescent="0.25">
      <c r="B92" s="14"/>
      <c r="C92" s="15"/>
      <c r="D92" s="15"/>
      <c r="E92" s="15" t="s">
        <v>87</v>
      </c>
      <c r="F92" s="16">
        <v>0</v>
      </c>
      <c r="G92" s="16">
        <v>0</v>
      </c>
      <c r="H92" s="17">
        <f t="shared" si="4"/>
        <v>0</v>
      </c>
      <c r="I92" s="16">
        <v>0</v>
      </c>
      <c r="J92" s="17">
        <v>0</v>
      </c>
      <c r="K92" s="16">
        <f t="shared" si="3"/>
        <v>0</v>
      </c>
    </row>
    <row r="93" spans="2:11" x14ac:dyDescent="0.25">
      <c r="B93" s="14"/>
      <c r="C93" s="15"/>
      <c r="D93" s="15" t="s">
        <v>56</v>
      </c>
      <c r="E93" s="15"/>
      <c r="F93" s="16">
        <f>F94</f>
        <v>47365827.530000001</v>
      </c>
      <c r="G93" s="16">
        <f>G94</f>
        <v>-8221027.3900000006</v>
      </c>
      <c r="H93" s="17">
        <f t="shared" si="4"/>
        <v>39144800.140000001</v>
      </c>
      <c r="I93" s="16">
        <f>I94</f>
        <v>38041666.939999998</v>
      </c>
      <c r="J93" s="16">
        <f>J94</f>
        <v>35360101.68</v>
      </c>
      <c r="K93" s="16">
        <f t="shared" si="3"/>
        <v>1103133.200000003</v>
      </c>
    </row>
    <row r="94" spans="2:11" x14ac:dyDescent="0.25">
      <c r="B94" s="14"/>
      <c r="C94" s="15"/>
      <c r="D94" s="15"/>
      <c r="E94" s="15" t="s">
        <v>56</v>
      </c>
      <c r="F94" s="16">
        <v>47365827.530000001</v>
      </c>
      <c r="G94" s="16">
        <v>-8221027.3900000006</v>
      </c>
      <c r="H94" s="17">
        <f t="shared" si="4"/>
        <v>39144800.140000001</v>
      </c>
      <c r="I94" s="16">
        <v>38041666.939999998</v>
      </c>
      <c r="J94" s="17">
        <v>35360101.68</v>
      </c>
      <c r="K94" s="16">
        <f t="shared" si="3"/>
        <v>1103133.200000003</v>
      </c>
    </row>
    <row r="95" spans="2:11" x14ac:dyDescent="0.25">
      <c r="B95" s="14"/>
      <c r="C95" s="15"/>
      <c r="D95" s="15" t="s">
        <v>88</v>
      </c>
      <c r="E95" s="15"/>
      <c r="F95" s="16">
        <f>SUM(F96:F100)</f>
        <v>36144139.460000001</v>
      </c>
      <c r="G95" s="16">
        <f>SUM(G96:G100)</f>
        <v>2067718.9800000023</v>
      </c>
      <c r="H95" s="17">
        <f t="shared" si="4"/>
        <v>38211858.440000005</v>
      </c>
      <c r="I95" s="16">
        <f>SUM(I96:I100)</f>
        <v>31501295.590000004</v>
      </c>
      <c r="J95" s="16">
        <f>SUM(J96:J100)</f>
        <v>31487804.210000001</v>
      </c>
      <c r="K95" s="16">
        <f t="shared" si="3"/>
        <v>6710562.8500000015</v>
      </c>
    </row>
    <row r="96" spans="2:11" x14ac:dyDescent="0.25">
      <c r="B96" s="14"/>
      <c r="C96" s="15"/>
      <c r="D96" s="15"/>
      <c r="E96" s="15" t="s">
        <v>89</v>
      </c>
      <c r="F96" s="16">
        <v>26163716.960000001</v>
      </c>
      <c r="G96" s="16">
        <v>5632546.6300000027</v>
      </c>
      <c r="H96" s="17">
        <f t="shared" si="4"/>
        <v>31796263.590000004</v>
      </c>
      <c r="I96" s="16">
        <v>26186939.25</v>
      </c>
      <c r="J96" s="17">
        <v>26133068.050000001</v>
      </c>
      <c r="K96" s="16">
        <f t="shared" si="3"/>
        <v>5609324.3400000036</v>
      </c>
    </row>
    <row r="97" spans="2:11" x14ac:dyDescent="0.25">
      <c r="B97" s="14"/>
      <c r="C97" s="15"/>
      <c r="D97" s="15"/>
      <c r="E97" s="15" t="s">
        <v>90</v>
      </c>
      <c r="F97" s="16">
        <v>0</v>
      </c>
      <c r="G97" s="16">
        <v>0</v>
      </c>
      <c r="H97" s="17">
        <f t="shared" si="4"/>
        <v>0</v>
      </c>
      <c r="I97" s="16">
        <v>0</v>
      </c>
      <c r="J97" s="17">
        <v>0</v>
      </c>
      <c r="K97" s="16">
        <f t="shared" si="3"/>
        <v>0</v>
      </c>
    </row>
    <row r="98" spans="2:11" x14ac:dyDescent="0.25">
      <c r="B98" s="14"/>
      <c r="C98" s="15"/>
      <c r="D98" s="15"/>
      <c r="E98" s="15" t="s">
        <v>91</v>
      </c>
      <c r="F98" s="16">
        <v>250000</v>
      </c>
      <c r="G98" s="16">
        <v>-37882.339999999967</v>
      </c>
      <c r="H98" s="17">
        <f t="shared" si="4"/>
        <v>212117.66000000003</v>
      </c>
      <c r="I98" s="16">
        <v>202958.78</v>
      </c>
      <c r="J98" s="17">
        <v>202958.78</v>
      </c>
      <c r="K98" s="16">
        <f t="shared" si="3"/>
        <v>9158.8800000000338</v>
      </c>
    </row>
    <row r="99" spans="2:11" x14ac:dyDescent="0.25">
      <c r="B99" s="14"/>
      <c r="C99" s="15"/>
      <c r="D99" s="15"/>
      <c r="E99" s="15" t="s">
        <v>92</v>
      </c>
      <c r="F99" s="16">
        <v>2452261.5</v>
      </c>
      <c r="G99" s="16">
        <v>-105996.57999999996</v>
      </c>
      <c r="H99" s="17">
        <f t="shared" si="4"/>
        <v>2346264.92</v>
      </c>
      <c r="I99" s="16">
        <v>2346264.92</v>
      </c>
      <c r="J99" s="17">
        <v>2346264.92</v>
      </c>
      <c r="K99" s="16">
        <f t="shared" si="3"/>
        <v>0</v>
      </c>
    </row>
    <row r="100" spans="2:11" x14ac:dyDescent="0.25">
      <c r="B100" s="14"/>
      <c r="C100" s="15"/>
      <c r="D100" s="15"/>
      <c r="E100" s="15" t="s">
        <v>93</v>
      </c>
      <c r="F100" s="16">
        <v>7278161</v>
      </c>
      <c r="G100" s="16">
        <v>-3420948.7300000004</v>
      </c>
      <c r="H100" s="17">
        <f t="shared" si="4"/>
        <v>3857212.2699999996</v>
      </c>
      <c r="I100" s="16">
        <v>2765132.64</v>
      </c>
      <c r="J100" s="17">
        <v>2805512.46</v>
      </c>
      <c r="K100" s="16">
        <f t="shared" si="3"/>
        <v>1092079.6299999994</v>
      </c>
    </row>
    <row r="101" spans="2:11" x14ac:dyDescent="0.25">
      <c r="B101" s="14"/>
      <c r="C101" s="15"/>
      <c r="D101" s="15" t="s">
        <v>94</v>
      </c>
      <c r="E101" s="15"/>
      <c r="F101" s="16"/>
      <c r="G101" s="16"/>
      <c r="H101" s="17"/>
      <c r="I101" s="16"/>
      <c r="J101" s="17"/>
      <c r="K101" s="16"/>
    </row>
    <row r="102" spans="2:11" x14ac:dyDescent="0.25">
      <c r="B102" s="14"/>
      <c r="C102" s="15"/>
      <c r="D102" s="15" t="s">
        <v>95</v>
      </c>
      <c r="E102" s="15"/>
      <c r="F102" s="16"/>
      <c r="G102" s="16"/>
      <c r="H102" s="17"/>
      <c r="I102" s="16"/>
      <c r="J102" s="17"/>
      <c r="K102" s="16"/>
    </row>
    <row r="103" spans="2:11" x14ac:dyDescent="0.25">
      <c r="B103" s="6"/>
      <c r="C103" s="10"/>
      <c r="D103" s="10" t="s">
        <v>96</v>
      </c>
      <c r="E103" s="10"/>
      <c r="F103" s="12">
        <f>F104</f>
        <v>226073761.51000002</v>
      </c>
      <c r="G103" s="12">
        <f>G104</f>
        <v>-52474068.240000002</v>
      </c>
      <c r="H103" s="13">
        <f t="shared" ref="H103:H167" si="5">F103+G103</f>
        <v>173599693.27000001</v>
      </c>
      <c r="I103" s="12">
        <f>I104</f>
        <v>140810257.51999998</v>
      </c>
      <c r="J103" s="12">
        <f>J104</f>
        <v>135745423.19</v>
      </c>
      <c r="K103" s="12">
        <f>H103-I103</f>
        <v>32789435.75000003</v>
      </c>
    </row>
    <row r="104" spans="2:11" x14ac:dyDescent="0.25">
      <c r="B104" s="14"/>
      <c r="C104" s="15"/>
      <c r="D104" s="15" t="s">
        <v>97</v>
      </c>
      <c r="E104" s="15"/>
      <c r="F104" s="16">
        <f>SUM(F105:F112)</f>
        <v>226073761.51000002</v>
      </c>
      <c r="G104" s="16">
        <f>SUM(G105:G112)</f>
        <v>-52474068.240000002</v>
      </c>
      <c r="H104" s="17">
        <f t="shared" si="5"/>
        <v>173599693.27000001</v>
      </c>
      <c r="I104" s="16">
        <f>SUM(I105:I112)</f>
        <v>140810257.51999998</v>
      </c>
      <c r="J104" s="16">
        <f>SUM(J105:J112)</f>
        <v>135745423.19</v>
      </c>
      <c r="K104" s="16">
        <f t="shared" ref="K104:K112" si="6">H104-I104</f>
        <v>32789435.75000003</v>
      </c>
    </row>
    <row r="105" spans="2:11" x14ac:dyDescent="0.25">
      <c r="B105" s="14"/>
      <c r="C105" s="15"/>
      <c r="D105" s="15"/>
      <c r="E105" s="15" t="s">
        <v>98</v>
      </c>
      <c r="F105" s="16">
        <v>35068687.649999999</v>
      </c>
      <c r="G105" s="16">
        <v>966163.62999999523</v>
      </c>
      <c r="H105" s="17">
        <f t="shared" si="5"/>
        <v>36034851.279999994</v>
      </c>
      <c r="I105" s="16">
        <v>31804991.07</v>
      </c>
      <c r="J105" s="17">
        <v>30451059.760000002</v>
      </c>
      <c r="K105" s="16">
        <f t="shared" si="6"/>
        <v>4229860.2099999934</v>
      </c>
    </row>
    <row r="106" spans="2:11" x14ac:dyDescent="0.25">
      <c r="B106" s="14"/>
      <c r="C106" s="15"/>
      <c r="D106" s="15"/>
      <c r="E106" s="15" t="s">
        <v>99</v>
      </c>
      <c r="F106" s="16">
        <v>9607978.2699999996</v>
      </c>
      <c r="G106" s="16">
        <v>-2935323.2699999996</v>
      </c>
      <c r="H106" s="17">
        <f t="shared" si="5"/>
        <v>6672655</v>
      </c>
      <c r="I106" s="16">
        <v>6672655</v>
      </c>
      <c r="J106" s="17">
        <v>6672655</v>
      </c>
      <c r="K106" s="16">
        <f t="shared" si="6"/>
        <v>0</v>
      </c>
    </row>
    <row r="107" spans="2:11" x14ac:dyDescent="0.25">
      <c r="B107" s="14"/>
      <c r="C107" s="15"/>
      <c r="D107" s="15"/>
      <c r="E107" s="15" t="s">
        <v>100</v>
      </c>
      <c r="F107" s="16">
        <v>0</v>
      </c>
      <c r="G107" s="16">
        <v>17589.080000000002</v>
      </c>
      <c r="H107" s="17">
        <f t="shared" si="5"/>
        <v>17589.080000000002</v>
      </c>
      <c r="I107" s="16">
        <v>17589.080000000002</v>
      </c>
      <c r="J107" s="17">
        <v>17589.080000000002</v>
      </c>
      <c r="K107" s="16">
        <f t="shared" si="6"/>
        <v>0</v>
      </c>
    </row>
    <row r="108" spans="2:11" x14ac:dyDescent="0.25">
      <c r="B108" s="14"/>
      <c r="C108" s="15"/>
      <c r="D108" s="15"/>
      <c r="E108" s="15" t="s">
        <v>101</v>
      </c>
      <c r="F108" s="16">
        <v>105123479.05</v>
      </c>
      <c r="G108" s="16">
        <v>-77876912.859999999</v>
      </c>
      <c r="H108" s="17">
        <f t="shared" si="5"/>
        <v>27246566.189999998</v>
      </c>
      <c r="I108" s="16">
        <v>22871294.439999998</v>
      </c>
      <c r="J108" s="17">
        <v>22822266.199999999</v>
      </c>
      <c r="K108" s="16">
        <f t="shared" si="6"/>
        <v>4375271.75</v>
      </c>
    </row>
    <row r="109" spans="2:11" x14ac:dyDescent="0.25">
      <c r="B109" s="14"/>
      <c r="C109" s="15"/>
      <c r="D109" s="15"/>
      <c r="E109" s="15" t="s">
        <v>102</v>
      </c>
      <c r="F109" s="16">
        <v>63642535.740000002</v>
      </c>
      <c r="G109" s="16">
        <v>22656301.829999998</v>
      </c>
      <c r="H109" s="17">
        <f t="shared" si="5"/>
        <v>86298837.569999993</v>
      </c>
      <c r="I109" s="16">
        <v>64831716.890000001</v>
      </c>
      <c r="J109" s="17">
        <v>61433935.649999999</v>
      </c>
      <c r="K109" s="16">
        <f t="shared" si="6"/>
        <v>21467120.679999992</v>
      </c>
    </row>
    <row r="110" spans="2:11" x14ac:dyDescent="0.25">
      <c r="B110" s="14"/>
      <c r="C110" s="15"/>
      <c r="D110" s="15"/>
      <c r="E110" s="15" t="s">
        <v>103</v>
      </c>
      <c r="F110" s="16">
        <v>12311080.800000001</v>
      </c>
      <c r="G110" s="16">
        <v>4917821.6699999981</v>
      </c>
      <c r="H110" s="17">
        <f t="shared" si="5"/>
        <v>17228902.469999999</v>
      </c>
      <c r="I110" s="16">
        <v>14534687.359999999</v>
      </c>
      <c r="J110" s="17">
        <v>14270593.82</v>
      </c>
      <c r="K110" s="16">
        <f t="shared" si="6"/>
        <v>2694215.1099999994</v>
      </c>
    </row>
    <row r="111" spans="2:11" x14ac:dyDescent="0.25">
      <c r="B111" s="14"/>
      <c r="C111" s="15"/>
      <c r="D111" s="15"/>
      <c r="E111" s="15" t="s">
        <v>104</v>
      </c>
      <c r="F111" s="16">
        <v>0</v>
      </c>
      <c r="G111" s="16">
        <v>0</v>
      </c>
      <c r="H111" s="17">
        <f t="shared" si="5"/>
        <v>0</v>
      </c>
      <c r="I111" s="16">
        <v>0</v>
      </c>
      <c r="J111" s="17">
        <v>0</v>
      </c>
      <c r="K111" s="16">
        <f t="shared" si="6"/>
        <v>0</v>
      </c>
    </row>
    <row r="112" spans="2:11" x14ac:dyDescent="0.25">
      <c r="B112" s="14"/>
      <c r="C112" s="15"/>
      <c r="D112" s="15"/>
      <c r="E112" s="15" t="s">
        <v>105</v>
      </c>
      <c r="F112" s="16">
        <v>320000</v>
      </c>
      <c r="G112" s="16">
        <v>-219708.32000000007</v>
      </c>
      <c r="H112" s="17">
        <f t="shared" si="5"/>
        <v>100291.67999999993</v>
      </c>
      <c r="I112" s="16">
        <v>77323.679999999993</v>
      </c>
      <c r="J112" s="17">
        <v>77323.679999999993</v>
      </c>
      <c r="K112" s="16">
        <f t="shared" si="6"/>
        <v>22967.999999999942</v>
      </c>
    </row>
    <row r="113" spans="2:11" x14ac:dyDescent="0.25">
      <c r="B113" s="6"/>
      <c r="C113" s="10"/>
      <c r="D113" s="10" t="s">
        <v>106</v>
      </c>
      <c r="E113" s="10"/>
      <c r="F113" s="12">
        <f>F114+F116+F119+F125+F128+F132+F135+F137+F150+F159+F166</f>
        <v>678752904.63999999</v>
      </c>
      <c r="G113" s="12">
        <f>G114+G116+G119+G125+G128+G132+G135+G137+G150+G159+G166</f>
        <v>445747035.29999995</v>
      </c>
      <c r="H113" s="13">
        <f t="shared" si="5"/>
        <v>1124499939.9400001</v>
      </c>
      <c r="I113" s="12">
        <f>I114+I116+I119+I125+I128+I132+I135+I137+I150+I159+I166</f>
        <v>564199588.13999999</v>
      </c>
      <c r="J113" s="12">
        <f>J114+J116+J119+J125+J128+J132+J135+J137+J150+J159+J166</f>
        <v>455605053.81999999</v>
      </c>
      <c r="K113" s="12">
        <f>H113-I113</f>
        <v>560300351.80000007</v>
      </c>
    </row>
    <row r="114" spans="2:11" x14ac:dyDescent="0.25">
      <c r="B114" s="14"/>
      <c r="C114" s="15"/>
      <c r="D114" s="15" t="s">
        <v>107</v>
      </c>
      <c r="E114" s="15"/>
      <c r="F114" s="16">
        <f>F115</f>
        <v>0</v>
      </c>
      <c r="G114" s="16">
        <f>G115</f>
        <v>0</v>
      </c>
      <c r="H114" s="17">
        <f t="shared" si="5"/>
        <v>0</v>
      </c>
      <c r="I114" s="16">
        <f>I115</f>
        <v>0</v>
      </c>
      <c r="J114" s="16">
        <f>J115</f>
        <v>0</v>
      </c>
      <c r="K114" s="16">
        <f t="shared" ref="K114:K176" si="7">H114-I114</f>
        <v>0</v>
      </c>
    </row>
    <row r="115" spans="2:11" x14ac:dyDescent="0.25">
      <c r="B115" s="14"/>
      <c r="C115" s="15"/>
      <c r="D115" s="15"/>
      <c r="E115" s="15" t="s">
        <v>108</v>
      </c>
      <c r="F115" s="16">
        <v>0</v>
      </c>
      <c r="G115" s="16">
        <v>0</v>
      </c>
      <c r="H115" s="17">
        <f t="shared" si="5"/>
        <v>0</v>
      </c>
      <c r="I115" s="16">
        <v>0</v>
      </c>
      <c r="J115" s="17">
        <v>0</v>
      </c>
      <c r="K115" s="16">
        <f t="shared" si="7"/>
        <v>0</v>
      </c>
    </row>
    <row r="116" spans="2:11" x14ac:dyDescent="0.25">
      <c r="B116" s="14"/>
      <c r="C116" s="15"/>
      <c r="D116" s="15" t="s">
        <v>109</v>
      </c>
      <c r="E116" s="15"/>
      <c r="F116" s="16">
        <f>SUM(F117:F118)</f>
        <v>0</v>
      </c>
      <c r="G116" s="16">
        <f>SUM(G117:G118)</f>
        <v>3645695.0800000005</v>
      </c>
      <c r="H116" s="17">
        <f t="shared" si="5"/>
        <v>3645695.0800000005</v>
      </c>
      <c r="I116" s="16">
        <f>SUM(I117:I118)</f>
        <v>847349.05</v>
      </c>
      <c r="J116" s="16">
        <f>SUM(J117:J118)</f>
        <v>847349.05</v>
      </c>
      <c r="K116" s="16">
        <f t="shared" si="7"/>
        <v>2798346.0300000003</v>
      </c>
    </row>
    <row r="117" spans="2:11" x14ac:dyDescent="0.25">
      <c r="B117" s="14"/>
      <c r="C117" s="15"/>
      <c r="D117" s="15"/>
      <c r="E117" s="15" t="s">
        <v>110</v>
      </c>
      <c r="F117" s="16">
        <v>0</v>
      </c>
      <c r="G117" s="16">
        <v>0</v>
      </c>
      <c r="H117" s="17">
        <f t="shared" si="5"/>
        <v>0</v>
      </c>
      <c r="I117" s="16">
        <v>0</v>
      </c>
      <c r="J117" s="17">
        <v>0</v>
      </c>
      <c r="K117" s="16">
        <f t="shared" si="7"/>
        <v>0</v>
      </c>
    </row>
    <row r="118" spans="2:11" x14ac:dyDescent="0.25">
      <c r="B118" s="14"/>
      <c r="C118" s="15"/>
      <c r="D118" s="15"/>
      <c r="E118" s="15" t="s">
        <v>111</v>
      </c>
      <c r="F118" s="16">
        <v>0</v>
      </c>
      <c r="G118" s="16">
        <v>3645695.0800000005</v>
      </c>
      <c r="H118" s="17">
        <f t="shared" si="5"/>
        <v>3645695.0800000005</v>
      </c>
      <c r="I118" s="16">
        <v>847349.05</v>
      </c>
      <c r="J118" s="17">
        <v>847349.05</v>
      </c>
      <c r="K118" s="16">
        <f t="shared" si="7"/>
        <v>2798346.0300000003</v>
      </c>
    </row>
    <row r="119" spans="2:11" x14ac:dyDescent="0.25">
      <c r="B119" s="14"/>
      <c r="C119" s="15"/>
      <c r="D119" s="15" t="s">
        <v>112</v>
      </c>
      <c r="E119" s="15"/>
      <c r="F119" s="16">
        <f>SUM(F120:F124)</f>
        <v>61214969.299999997</v>
      </c>
      <c r="G119" s="16">
        <f>SUM(G120:G124)</f>
        <v>12384768.110000001</v>
      </c>
      <c r="H119" s="17">
        <f t="shared" si="5"/>
        <v>73599737.409999996</v>
      </c>
      <c r="I119" s="16">
        <f>SUM(I120:I124)</f>
        <v>62198970.130000003</v>
      </c>
      <c r="J119" s="16">
        <f>SUM(J120:J124)</f>
        <v>61949004.969999999</v>
      </c>
      <c r="K119" s="16">
        <f t="shared" si="7"/>
        <v>11400767.279999994</v>
      </c>
    </row>
    <row r="120" spans="2:11" x14ac:dyDescent="0.25">
      <c r="B120" s="14"/>
      <c r="C120" s="15"/>
      <c r="D120" s="15"/>
      <c r="E120" s="15" t="s">
        <v>113</v>
      </c>
      <c r="F120" s="16">
        <v>13753291.43</v>
      </c>
      <c r="G120" s="16">
        <v>7384054.5899999999</v>
      </c>
      <c r="H120" s="17">
        <f t="shared" si="5"/>
        <v>21137346.02</v>
      </c>
      <c r="I120" s="16">
        <v>20024985.510000002</v>
      </c>
      <c r="J120" s="17">
        <v>20024985.510000002</v>
      </c>
      <c r="K120" s="16">
        <f t="shared" si="7"/>
        <v>1112360.5099999979</v>
      </c>
    </row>
    <row r="121" spans="2:11" x14ac:dyDescent="0.25">
      <c r="B121" s="14"/>
      <c r="C121" s="15"/>
      <c r="D121" s="15"/>
      <c r="E121" s="15" t="s">
        <v>114</v>
      </c>
      <c r="F121" s="16">
        <v>8643961.9900000002</v>
      </c>
      <c r="G121" s="16">
        <v>331689.90999999968</v>
      </c>
      <c r="H121" s="17">
        <f t="shared" si="5"/>
        <v>8975651.9000000004</v>
      </c>
      <c r="I121" s="16">
        <v>8975651.9000000004</v>
      </c>
      <c r="J121" s="17">
        <v>8974928.9299999997</v>
      </c>
      <c r="K121" s="16">
        <f t="shared" si="7"/>
        <v>0</v>
      </c>
    </row>
    <row r="122" spans="2:11" x14ac:dyDescent="0.25">
      <c r="B122" s="14"/>
      <c r="C122" s="15"/>
      <c r="D122" s="15"/>
      <c r="E122" s="15" t="s">
        <v>115</v>
      </c>
      <c r="F122" s="16">
        <v>4140031.81</v>
      </c>
      <c r="G122" s="16">
        <v>253113.6799999997</v>
      </c>
      <c r="H122" s="17">
        <f t="shared" si="5"/>
        <v>4393145.49</v>
      </c>
      <c r="I122" s="16">
        <v>4119101.8</v>
      </c>
      <c r="J122" s="17">
        <v>4092101.8</v>
      </c>
      <c r="K122" s="16">
        <f t="shared" si="7"/>
        <v>274043.69000000041</v>
      </c>
    </row>
    <row r="123" spans="2:11" x14ac:dyDescent="0.25">
      <c r="B123" s="14"/>
      <c r="C123" s="15"/>
      <c r="D123" s="15"/>
      <c r="E123" s="15" t="s">
        <v>116</v>
      </c>
      <c r="F123" s="16">
        <v>27842684.039999999</v>
      </c>
      <c r="G123" s="16">
        <v>403282.16000000015</v>
      </c>
      <c r="H123" s="17">
        <f t="shared" si="5"/>
        <v>28245966.199999999</v>
      </c>
      <c r="I123" s="16">
        <v>25430965.73</v>
      </c>
      <c r="J123" s="17">
        <v>25251640.199999999</v>
      </c>
      <c r="K123" s="16">
        <f t="shared" si="7"/>
        <v>2815000.4699999988</v>
      </c>
    </row>
    <row r="124" spans="2:11" x14ac:dyDescent="0.25">
      <c r="B124" s="14"/>
      <c r="C124" s="15"/>
      <c r="D124" s="15"/>
      <c r="E124" s="15" t="s">
        <v>117</v>
      </c>
      <c r="F124" s="16">
        <v>6835000.0300000003</v>
      </c>
      <c r="G124" s="16">
        <v>4012627.7700000014</v>
      </c>
      <c r="H124" s="17">
        <f t="shared" si="5"/>
        <v>10847627.800000001</v>
      </c>
      <c r="I124" s="16">
        <v>3648265.19</v>
      </c>
      <c r="J124" s="17">
        <v>3605348.53</v>
      </c>
      <c r="K124" s="16">
        <f t="shared" si="7"/>
        <v>7199362.6100000013</v>
      </c>
    </row>
    <row r="125" spans="2:11" x14ac:dyDescent="0.25">
      <c r="B125" s="14"/>
      <c r="C125" s="15"/>
      <c r="D125" s="15" t="s">
        <v>118</v>
      </c>
      <c r="E125" s="15"/>
      <c r="F125" s="16">
        <f>F126+F127</f>
        <v>0</v>
      </c>
      <c r="G125" s="16">
        <f>G126+G127</f>
        <v>0</v>
      </c>
      <c r="H125" s="17">
        <f t="shared" si="5"/>
        <v>0</v>
      </c>
      <c r="I125" s="16">
        <f>I126+I127</f>
        <v>0</v>
      </c>
      <c r="J125" s="17">
        <f>J126+J127</f>
        <v>0</v>
      </c>
      <c r="K125" s="16">
        <f t="shared" si="7"/>
        <v>0</v>
      </c>
    </row>
    <row r="126" spans="2:11" x14ac:dyDescent="0.25">
      <c r="B126" s="14"/>
      <c r="C126" s="15"/>
      <c r="D126" s="15"/>
      <c r="E126" s="15" t="s">
        <v>119</v>
      </c>
      <c r="F126" s="16">
        <v>0</v>
      </c>
      <c r="G126" s="16">
        <v>0</v>
      </c>
      <c r="H126" s="17">
        <f t="shared" si="5"/>
        <v>0</v>
      </c>
      <c r="I126" s="16">
        <v>0</v>
      </c>
      <c r="J126" s="17">
        <v>0</v>
      </c>
      <c r="K126" s="16">
        <f t="shared" si="7"/>
        <v>0</v>
      </c>
    </row>
    <row r="127" spans="2:11" x14ac:dyDescent="0.25">
      <c r="B127" s="14"/>
      <c r="C127" s="15"/>
      <c r="D127" s="15"/>
      <c r="E127" s="15" t="s">
        <v>120</v>
      </c>
      <c r="F127" s="16">
        <v>0</v>
      </c>
      <c r="G127" s="16">
        <v>0</v>
      </c>
      <c r="H127" s="17">
        <f t="shared" si="5"/>
        <v>0</v>
      </c>
      <c r="I127" s="16">
        <v>0</v>
      </c>
      <c r="J127" s="17">
        <v>0</v>
      </c>
      <c r="K127" s="16">
        <f t="shared" si="7"/>
        <v>0</v>
      </c>
    </row>
    <row r="128" spans="2:11" x14ac:dyDescent="0.25">
      <c r="B128" s="14"/>
      <c r="C128" s="15"/>
      <c r="D128" s="15" t="s">
        <v>121</v>
      </c>
      <c r="E128" s="15"/>
      <c r="F128" s="16">
        <f>SUM(F129:F131)</f>
        <v>3870346.01</v>
      </c>
      <c r="G128" s="16">
        <f>SUM(G129:G131)</f>
        <v>24410094.670000002</v>
      </c>
      <c r="H128" s="17">
        <f t="shared" si="5"/>
        <v>28280440.68</v>
      </c>
      <c r="I128" s="16">
        <f>SUM(I129:I131)</f>
        <v>13016686.369999999</v>
      </c>
      <c r="J128" s="17">
        <f>SUM(J129:J131)</f>
        <v>12223532.889999999</v>
      </c>
      <c r="K128" s="16">
        <f t="shared" si="7"/>
        <v>15263754.310000001</v>
      </c>
    </row>
    <row r="129" spans="2:11" x14ac:dyDescent="0.25">
      <c r="B129" s="14"/>
      <c r="C129" s="15"/>
      <c r="D129" s="15"/>
      <c r="E129" s="15" t="s">
        <v>122</v>
      </c>
      <c r="F129" s="16">
        <v>1495345.98</v>
      </c>
      <c r="G129" s="16">
        <v>0</v>
      </c>
      <c r="H129" s="17">
        <f t="shared" si="5"/>
        <v>1495345.98</v>
      </c>
      <c r="I129" s="16">
        <v>1490683.27</v>
      </c>
      <c r="J129" s="17">
        <v>1490683.27</v>
      </c>
      <c r="K129" s="16">
        <f t="shared" si="7"/>
        <v>4662.7099999999627</v>
      </c>
    </row>
    <row r="130" spans="2:11" x14ac:dyDescent="0.25">
      <c r="B130" s="14"/>
      <c r="C130" s="15"/>
      <c r="D130" s="15"/>
      <c r="E130" s="15" t="s">
        <v>123</v>
      </c>
      <c r="F130" s="16">
        <v>2375000.0299999998</v>
      </c>
      <c r="G130" s="16">
        <v>24410094.670000002</v>
      </c>
      <c r="H130" s="17">
        <f t="shared" si="5"/>
        <v>26785094.700000003</v>
      </c>
      <c r="I130" s="16">
        <v>11526003.1</v>
      </c>
      <c r="J130" s="17">
        <v>10732849.619999999</v>
      </c>
      <c r="K130" s="16">
        <f t="shared" si="7"/>
        <v>15259091.600000003</v>
      </c>
    </row>
    <row r="131" spans="2:11" x14ac:dyDescent="0.25">
      <c r="B131" s="14"/>
      <c r="C131" s="15"/>
      <c r="D131" s="15"/>
      <c r="E131" s="15" t="s">
        <v>124</v>
      </c>
      <c r="F131" s="16">
        <v>0</v>
      </c>
      <c r="G131" s="16">
        <v>0</v>
      </c>
      <c r="H131" s="17">
        <f t="shared" si="5"/>
        <v>0</v>
      </c>
      <c r="I131" s="16">
        <v>0</v>
      </c>
      <c r="J131" s="17">
        <v>0</v>
      </c>
      <c r="K131" s="16">
        <f t="shared" si="7"/>
        <v>0</v>
      </c>
    </row>
    <row r="132" spans="2:11" x14ac:dyDescent="0.25">
      <c r="B132" s="14"/>
      <c r="C132" s="15"/>
      <c r="D132" s="15" t="s">
        <v>125</v>
      </c>
      <c r="E132" s="15"/>
      <c r="F132" s="16">
        <f>F133+F134</f>
        <v>280634910.39999998</v>
      </c>
      <c r="G132" s="16">
        <f>G133+G134</f>
        <v>57025640.289999969</v>
      </c>
      <c r="H132" s="17">
        <f t="shared" si="5"/>
        <v>337660550.68999994</v>
      </c>
      <c r="I132" s="16">
        <f>I133+I134</f>
        <v>223082132.71000001</v>
      </c>
      <c r="J132" s="17">
        <f>J133+J134</f>
        <v>131780432.27000001</v>
      </c>
      <c r="K132" s="16">
        <f t="shared" si="7"/>
        <v>114578417.97999993</v>
      </c>
    </row>
    <row r="133" spans="2:11" x14ac:dyDescent="0.25">
      <c r="B133" s="14"/>
      <c r="C133" s="15"/>
      <c r="D133" s="15"/>
      <c r="E133" s="15" t="s">
        <v>125</v>
      </c>
      <c r="F133" s="16">
        <v>245447910.40000001</v>
      </c>
      <c r="G133" s="16">
        <v>88077578.339999974</v>
      </c>
      <c r="H133" s="17">
        <f t="shared" si="5"/>
        <v>333525488.74000001</v>
      </c>
      <c r="I133" s="16">
        <v>222504374.46000001</v>
      </c>
      <c r="J133" s="17">
        <v>131205052.43000001</v>
      </c>
      <c r="K133" s="16">
        <f t="shared" si="7"/>
        <v>111021114.28</v>
      </c>
    </row>
    <row r="134" spans="2:11" x14ac:dyDescent="0.25">
      <c r="B134" s="14"/>
      <c r="C134" s="15"/>
      <c r="D134" s="15"/>
      <c r="E134" s="15" t="s">
        <v>126</v>
      </c>
      <c r="F134" s="16">
        <v>35187000</v>
      </c>
      <c r="G134" s="16">
        <v>-31051938.050000004</v>
      </c>
      <c r="H134" s="17">
        <f t="shared" si="5"/>
        <v>4135061.9499999955</v>
      </c>
      <c r="I134" s="16">
        <v>577758.25</v>
      </c>
      <c r="J134" s="17">
        <v>575379.84</v>
      </c>
      <c r="K134" s="16">
        <f t="shared" si="7"/>
        <v>3557303.6999999955</v>
      </c>
    </row>
    <row r="135" spans="2:11" x14ac:dyDescent="0.25">
      <c r="B135" s="14"/>
      <c r="C135" s="15"/>
      <c r="D135" s="15" t="s">
        <v>127</v>
      </c>
      <c r="E135" s="15"/>
      <c r="F135" s="16">
        <f>F136</f>
        <v>0</v>
      </c>
      <c r="G135" s="16">
        <f>G136</f>
        <v>5000000</v>
      </c>
      <c r="H135" s="17">
        <f t="shared" si="5"/>
        <v>5000000</v>
      </c>
      <c r="I135" s="16">
        <f>I136</f>
        <v>5000000</v>
      </c>
      <c r="J135" s="17">
        <f>J136</f>
        <v>5000000</v>
      </c>
      <c r="K135" s="16">
        <f t="shared" si="7"/>
        <v>0</v>
      </c>
    </row>
    <row r="136" spans="2:11" x14ac:dyDescent="0.25">
      <c r="B136" s="14"/>
      <c r="C136" s="15"/>
      <c r="D136" s="15"/>
      <c r="E136" s="15" t="s">
        <v>128</v>
      </c>
      <c r="F136" s="16">
        <v>0</v>
      </c>
      <c r="G136" s="16">
        <v>5000000</v>
      </c>
      <c r="H136" s="17">
        <f t="shared" si="5"/>
        <v>5000000</v>
      </c>
      <c r="I136" s="16">
        <v>5000000</v>
      </c>
      <c r="J136" s="17">
        <v>5000000</v>
      </c>
      <c r="K136" s="16">
        <f t="shared" si="7"/>
        <v>0</v>
      </c>
    </row>
    <row r="137" spans="2:11" x14ac:dyDescent="0.25">
      <c r="B137" s="14"/>
      <c r="C137" s="15"/>
      <c r="D137" s="15" t="s">
        <v>129</v>
      </c>
      <c r="E137" s="15"/>
      <c r="F137" s="16">
        <f>SUM(F138:F149)</f>
        <v>98855923.719999999</v>
      </c>
      <c r="G137" s="16">
        <f>SUM(G138:G149)</f>
        <v>172467090.81</v>
      </c>
      <c r="H137" s="17">
        <f t="shared" si="5"/>
        <v>271323014.52999997</v>
      </c>
      <c r="I137" s="16">
        <f>SUM(I138:I149)</f>
        <v>128549575.06</v>
      </c>
      <c r="J137" s="17">
        <f>SUM(J138:J149)</f>
        <v>122261617.16</v>
      </c>
      <c r="K137" s="16">
        <f t="shared" si="7"/>
        <v>142773439.46999997</v>
      </c>
    </row>
    <row r="138" spans="2:11" x14ac:dyDescent="0.25">
      <c r="B138" s="14"/>
      <c r="C138" s="15"/>
      <c r="D138" s="15"/>
      <c r="E138" s="15" t="s">
        <v>130</v>
      </c>
      <c r="F138" s="16">
        <v>0</v>
      </c>
      <c r="G138" s="16">
        <v>8052544.4499999993</v>
      </c>
      <c r="H138" s="17">
        <f t="shared" si="5"/>
        <v>8052544.4499999993</v>
      </c>
      <c r="I138" s="16">
        <v>6142959.4800000004</v>
      </c>
      <c r="J138" s="17">
        <v>6142959.4800000004</v>
      </c>
      <c r="K138" s="16">
        <f t="shared" si="7"/>
        <v>1909584.9699999988</v>
      </c>
    </row>
    <row r="139" spans="2:11" x14ac:dyDescent="0.25">
      <c r="B139" s="14"/>
      <c r="C139" s="15"/>
      <c r="D139" s="15"/>
      <c r="E139" s="15" t="s">
        <v>131</v>
      </c>
      <c r="F139" s="16">
        <v>0</v>
      </c>
      <c r="G139" s="16">
        <v>0</v>
      </c>
      <c r="H139" s="17">
        <f t="shared" si="5"/>
        <v>0</v>
      </c>
      <c r="I139" s="16">
        <v>0</v>
      </c>
      <c r="J139" s="17">
        <v>0</v>
      </c>
      <c r="K139" s="16">
        <f t="shared" si="7"/>
        <v>0</v>
      </c>
    </row>
    <row r="140" spans="2:11" x14ac:dyDescent="0.25">
      <c r="B140" s="14"/>
      <c r="C140" s="15"/>
      <c r="D140" s="15"/>
      <c r="E140" s="15" t="s">
        <v>132</v>
      </c>
      <c r="F140" s="16">
        <v>0</v>
      </c>
      <c r="G140" s="16">
        <v>102105097.78999999</v>
      </c>
      <c r="H140" s="17">
        <f t="shared" si="5"/>
        <v>102105097.78999999</v>
      </c>
      <c r="I140" s="16">
        <v>36128478.700000003</v>
      </c>
      <c r="J140" s="17">
        <v>34528973.270000003</v>
      </c>
      <c r="K140" s="16">
        <f t="shared" si="7"/>
        <v>65976619.089999989</v>
      </c>
    </row>
    <row r="141" spans="2:11" x14ac:dyDescent="0.25">
      <c r="B141" s="14"/>
      <c r="C141" s="15"/>
      <c r="D141" s="15"/>
      <c r="E141" s="15" t="s">
        <v>133</v>
      </c>
      <c r="F141" s="16">
        <v>0</v>
      </c>
      <c r="G141" s="16">
        <v>0</v>
      </c>
      <c r="H141" s="17">
        <f t="shared" si="5"/>
        <v>0</v>
      </c>
      <c r="I141" s="16">
        <v>0</v>
      </c>
      <c r="J141" s="17">
        <v>0</v>
      </c>
      <c r="K141" s="16">
        <f t="shared" si="7"/>
        <v>0</v>
      </c>
    </row>
    <row r="142" spans="2:11" x14ac:dyDescent="0.25">
      <c r="B142" s="14"/>
      <c r="C142" s="15"/>
      <c r="D142" s="15"/>
      <c r="E142" s="15" t="s">
        <v>134</v>
      </c>
      <c r="F142" s="16">
        <v>0</v>
      </c>
      <c r="G142" s="16">
        <v>2500000</v>
      </c>
      <c r="H142" s="17">
        <f t="shared" si="5"/>
        <v>2500000</v>
      </c>
      <c r="I142" s="16">
        <v>2283296.8199999998</v>
      </c>
      <c r="J142" s="17">
        <v>2283296.8199999998</v>
      </c>
      <c r="K142" s="16">
        <f t="shared" si="7"/>
        <v>216703.18000000017</v>
      </c>
    </row>
    <row r="143" spans="2:11" x14ac:dyDescent="0.25">
      <c r="B143" s="14"/>
      <c r="C143" s="15"/>
      <c r="D143" s="15"/>
      <c r="E143" s="15" t="s">
        <v>135</v>
      </c>
      <c r="F143" s="16">
        <v>7499999.9699999997</v>
      </c>
      <c r="G143" s="16">
        <v>0</v>
      </c>
      <c r="H143" s="17">
        <f t="shared" si="5"/>
        <v>7499999.9699999997</v>
      </c>
      <c r="I143" s="16">
        <v>0</v>
      </c>
      <c r="J143" s="17">
        <v>0</v>
      </c>
      <c r="K143" s="16">
        <f t="shared" si="7"/>
        <v>7499999.9699999997</v>
      </c>
    </row>
    <row r="144" spans="2:11" x14ac:dyDescent="0.25">
      <c r="B144" s="14"/>
      <c r="C144" s="15"/>
      <c r="D144" s="15"/>
      <c r="E144" s="15" t="s">
        <v>136</v>
      </c>
      <c r="F144" s="16">
        <v>18749999.969999999</v>
      </c>
      <c r="G144" s="16">
        <v>16523273.080000002</v>
      </c>
      <c r="H144" s="17">
        <f t="shared" si="5"/>
        <v>35273273.049999997</v>
      </c>
      <c r="I144" s="16">
        <v>15371561.26</v>
      </c>
      <c r="J144" s="17">
        <v>13508639.4</v>
      </c>
      <c r="K144" s="16">
        <f t="shared" si="7"/>
        <v>19901711.789999999</v>
      </c>
    </row>
    <row r="145" spans="2:11" x14ac:dyDescent="0.25">
      <c r="B145" s="14"/>
      <c r="C145" s="15"/>
      <c r="D145" s="15"/>
      <c r="E145" s="15" t="s">
        <v>137</v>
      </c>
      <c r="F145" s="16">
        <v>31219900.16</v>
      </c>
      <c r="G145" s="16">
        <v>29927764.259999998</v>
      </c>
      <c r="H145" s="17">
        <f t="shared" si="5"/>
        <v>61147664.420000002</v>
      </c>
      <c r="I145" s="16">
        <v>41340085.880000003</v>
      </c>
      <c r="J145" s="17">
        <v>41340085.880000003</v>
      </c>
      <c r="K145" s="16">
        <f t="shared" si="7"/>
        <v>19807578.539999999</v>
      </c>
    </row>
    <row r="146" spans="2:11" x14ac:dyDescent="0.25">
      <c r="B146" s="14"/>
      <c r="C146" s="15"/>
      <c r="D146" s="15"/>
      <c r="E146" s="15" t="s">
        <v>138</v>
      </c>
      <c r="F146" s="16">
        <v>0</v>
      </c>
      <c r="G146" s="16">
        <v>0</v>
      </c>
      <c r="H146" s="17">
        <f t="shared" si="5"/>
        <v>0</v>
      </c>
      <c r="I146" s="16">
        <v>0</v>
      </c>
      <c r="J146" s="17">
        <v>0</v>
      </c>
      <c r="K146" s="16">
        <f t="shared" si="7"/>
        <v>0</v>
      </c>
    </row>
    <row r="147" spans="2:11" x14ac:dyDescent="0.25">
      <c r="B147" s="14"/>
      <c r="C147" s="15"/>
      <c r="D147" s="15"/>
      <c r="E147" s="15" t="s">
        <v>139</v>
      </c>
      <c r="F147" s="16">
        <v>0</v>
      </c>
      <c r="G147" s="16">
        <v>0</v>
      </c>
      <c r="H147" s="17">
        <f t="shared" si="5"/>
        <v>0</v>
      </c>
      <c r="I147" s="16">
        <v>0</v>
      </c>
      <c r="J147" s="17">
        <v>0</v>
      </c>
      <c r="K147" s="16">
        <f t="shared" si="7"/>
        <v>0</v>
      </c>
    </row>
    <row r="148" spans="2:11" x14ac:dyDescent="0.25">
      <c r="B148" s="14"/>
      <c r="C148" s="15"/>
      <c r="D148" s="15"/>
      <c r="E148" s="15" t="s">
        <v>140</v>
      </c>
      <c r="F148" s="16">
        <v>2250000</v>
      </c>
      <c r="G148" s="16">
        <v>5405500.0599999996</v>
      </c>
      <c r="H148" s="17">
        <f t="shared" si="5"/>
        <v>7655500.0599999996</v>
      </c>
      <c r="I148" s="16">
        <v>3198998.8499999996</v>
      </c>
      <c r="J148" s="17">
        <v>2995350.26</v>
      </c>
      <c r="K148" s="16">
        <f t="shared" si="7"/>
        <v>4456501.21</v>
      </c>
    </row>
    <row r="149" spans="2:11" x14ac:dyDescent="0.25">
      <c r="B149" s="14"/>
      <c r="C149" s="15"/>
      <c r="D149" s="15"/>
      <c r="E149" s="15" t="s">
        <v>141</v>
      </c>
      <c r="F149" s="16">
        <v>39136023.619999997</v>
      </c>
      <c r="G149" s="16">
        <v>7952911.1700000018</v>
      </c>
      <c r="H149" s="17">
        <f t="shared" si="5"/>
        <v>47088934.789999999</v>
      </c>
      <c r="I149" s="16">
        <v>24084194.07</v>
      </c>
      <c r="J149" s="17">
        <v>21462312.050000001</v>
      </c>
      <c r="K149" s="16">
        <f t="shared" si="7"/>
        <v>23004740.719999999</v>
      </c>
    </row>
    <row r="150" spans="2:11" x14ac:dyDescent="0.25">
      <c r="B150" s="14"/>
      <c r="C150" s="15"/>
      <c r="D150" s="15" t="s">
        <v>142</v>
      </c>
      <c r="E150" s="15"/>
      <c r="F150" s="16">
        <f>F151+F152+F153+F154+F155+F156+F157+F158</f>
        <v>184791114.31999999</v>
      </c>
      <c r="G150" s="16">
        <f>G151+G152+G153+G154+G155+G156+G157+G158</f>
        <v>169679438.97</v>
      </c>
      <c r="H150" s="17">
        <f t="shared" si="5"/>
        <v>354470553.28999996</v>
      </c>
      <c r="I150" s="16">
        <f>SUM(I151:I158)</f>
        <v>104894991.95</v>
      </c>
      <c r="J150" s="17">
        <f>SUM(J151:J158)</f>
        <v>96818017.399999991</v>
      </c>
      <c r="K150" s="16">
        <f t="shared" si="7"/>
        <v>249575561.33999997</v>
      </c>
    </row>
    <row r="151" spans="2:11" x14ac:dyDescent="0.25">
      <c r="B151" s="14"/>
      <c r="C151" s="15"/>
      <c r="D151" s="15"/>
      <c r="E151" s="15" t="s">
        <v>143</v>
      </c>
      <c r="F151" s="16">
        <v>17053033.559999999</v>
      </c>
      <c r="G151" s="16">
        <v>418148</v>
      </c>
      <c r="H151" s="17">
        <f t="shared" si="5"/>
        <v>17471181.559999999</v>
      </c>
      <c r="I151" s="16">
        <v>16322622.43</v>
      </c>
      <c r="J151" s="17">
        <v>16190607.949999999</v>
      </c>
      <c r="K151" s="16">
        <f t="shared" si="7"/>
        <v>1148559.129999999</v>
      </c>
    </row>
    <row r="152" spans="2:11" x14ac:dyDescent="0.25">
      <c r="B152" s="14"/>
      <c r="C152" s="15"/>
      <c r="D152" s="15"/>
      <c r="E152" s="15" t="s">
        <v>144</v>
      </c>
      <c r="F152" s="16">
        <v>9375580.7300000004</v>
      </c>
      <c r="G152" s="16">
        <v>-675944.91000000015</v>
      </c>
      <c r="H152" s="17">
        <f t="shared" si="5"/>
        <v>8699635.8200000003</v>
      </c>
      <c r="I152" s="16">
        <v>8525729.8200000003</v>
      </c>
      <c r="J152" s="17">
        <v>8525729.8200000003</v>
      </c>
      <c r="K152" s="16">
        <f t="shared" si="7"/>
        <v>173906</v>
      </c>
    </row>
    <row r="153" spans="2:11" x14ac:dyDescent="0.25">
      <c r="B153" s="14"/>
      <c r="C153" s="15"/>
      <c r="D153" s="15"/>
      <c r="E153" s="15" t="s">
        <v>145</v>
      </c>
      <c r="F153" s="16">
        <v>0</v>
      </c>
      <c r="G153" s="16">
        <v>0</v>
      </c>
      <c r="H153" s="17">
        <f t="shared" si="5"/>
        <v>0</v>
      </c>
      <c r="I153" s="16">
        <v>0</v>
      </c>
      <c r="J153" s="17">
        <v>0</v>
      </c>
      <c r="K153" s="16">
        <f t="shared" si="7"/>
        <v>0</v>
      </c>
    </row>
    <row r="154" spans="2:11" x14ac:dyDescent="0.25">
      <c r="B154" s="14"/>
      <c r="C154" s="15"/>
      <c r="D154" s="15"/>
      <c r="E154" s="15" t="s">
        <v>146</v>
      </c>
      <c r="F154" s="16">
        <v>157237500.03</v>
      </c>
      <c r="G154" s="16">
        <v>165895400.81999999</v>
      </c>
      <c r="H154" s="17">
        <f t="shared" si="5"/>
        <v>323132900.85000002</v>
      </c>
      <c r="I154" s="16">
        <v>79147681.810000002</v>
      </c>
      <c r="J154" s="17">
        <v>71202721.739999995</v>
      </c>
      <c r="K154" s="16">
        <f t="shared" si="7"/>
        <v>243985219.04000002</v>
      </c>
    </row>
    <row r="155" spans="2:11" x14ac:dyDescent="0.25">
      <c r="B155" s="14"/>
      <c r="C155" s="15"/>
      <c r="D155" s="15"/>
      <c r="E155" s="18" t="s">
        <v>147</v>
      </c>
      <c r="F155" s="16">
        <v>0</v>
      </c>
      <c r="G155" s="16">
        <v>500000</v>
      </c>
      <c r="H155" s="17"/>
      <c r="I155" s="16">
        <v>121502.73</v>
      </c>
      <c r="J155" s="17">
        <v>121502.73</v>
      </c>
      <c r="K155" s="16"/>
    </row>
    <row r="156" spans="2:11" x14ac:dyDescent="0.25">
      <c r="B156" s="14"/>
      <c r="C156" s="15"/>
      <c r="D156" s="15"/>
      <c r="E156" s="15" t="s">
        <v>148</v>
      </c>
      <c r="F156" s="16">
        <v>0</v>
      </c>
      <c r="G156" s="16">
        <v>531835.06000000006</v>
      </c>
      <c r="H156" s="17">
        <f t="shared" si="5"/>
        <v>531835.06000000006</v>
      </c>
      <c r="I156" s="16">
        <v>0</v>
      </c>
      <c r="J156" s="17">
        <v>0</v>
      </c>
      <c r="K156" s="16">
        <f t="shared" si="7"/>
        <v>531835.06000000006</v>
      </c>
    </row>
    <row r="157" spans="2:11" x14ac:dyDescent="0.25">
      <c r="B157" s="14"/>
      <c r="C157" s="15"/>
      <c r="D157" s="15"/>
      <c r="E157" s="15" t="s">
        <v>149</v>
      </c>
      <c r="F157" s="16">
        <v>0</v>
      </c>
      <c r="G157" s="16">
        <v>3480000</v>
      </c>
      <c r="H157" s="17">
        <f t="shared" si="5"/>
        <v>3480000</v>
      </c>
      <c r="I157" s="16">
        <v>132634.20000000001</v>
      </c>
      <c r="J157" s="17">
        <v>132634.20000000001</v>
      </c>
      <c r="K157" s="16">
        <f t="shared" si="7"/>
        <v>3347365.8</v>
      </c>
    </row>
    <row r="158" spans="2:11" x14ac:dyDescent="0.25">
      <c r="B158" s="14"/>
      <c r="C158" s="15"/>
      <c r="D158" s="15"/>
      <c r="E158" s="15" t="s">
        <v>150</v>
      </c>
      <c r="F158" s="16">
        <v>1125000</v>
      </c>
      <c r="G158" s="16">
        <v>-470000</v>
      </c>
      <c r="H158" s="17">
        <f t="shared" si="5"/>
        <v>655000</v>
      </c>
      <c r="I158" s="16">
        <v>644820.96</v>
      </c>
      <c r="J158" s="17">
        <v>644820.96</v>
      </c>
      <c r="K158" s="16">
        <f t="shared" si="7"/>
        <v>10179.040000000037</v>
      </c>
    </row>
    <row r="159" spans="2:11" x14ac:dyDescent="0.25">
      <c r="B159" s="14"/>
      <c r="C159" s="15"/>
      <c r="D159" s="15" t="s">
        <v>151</v>
      </c>
      <c r="E159" s="15"/>
      <c r="F159" s="16">
        <f>SUM(F160:F165)</f>
        <v>43392857.129999995</v>
      </c>
      <c r="G159" s="16">
        <f>SUM(G160:G165)</f>
        <v>726633.79000000097</v>
      </c>
      <c r="H159" s="17">
        <f t="shared" si="5"/>
        <v>44119490.919999994</v>
      </c>
      <c r="I159" s="16">
        <f>SUM(I160:I165)</f>
        <v>21648348.43</v>
      </c>
      <c r="J159" s="17">
        <f>SUM(J160:J165)</f>
        <v>20072775.240000002</v>
      </c>
      <c r="K159" s="16">
        <f t="shared" si="7"/>
        <v>22471142.489999995</v>
      </c>
    </row>
    <row r="160" spans="2:11" x14ac:dyDescent="0.25">
      <c r="B160" s="14"/>
      <c r="C160" s="15"/>
      <c r="D160" s="15"/>
      <c r="E160" s="15" t="s">
        <v>152</v>
      </c>
      <c r="F160" s="16">
        <v>7750000</v>
      </c>
      <c r="G160" s="16">
        <v>-234824.63999999873</v>
      </c>
      <c r="H160" s="17">
        <f t="shared" si="5"/>
        <v>7515175.3600000013</v>
      </c>
      <c r="I160" s="16">
        <v>453919.34</v>
      </c>
      <c r="J160" s="17">
        <v>453919.34</v>
      </c>
      <c r="K160" s="16">
        <f t="shared" si="7"/>
        <v>7061256.0200000014</v>
      </c>
    </row>
    <row r="161" spans="2:11" x14ac:dyDescent="0.25">
      <c r="B161" s="14"/>
      <c r="C161" s="15"/>
      <c r="D161" s="15"/>
      <c r="E161" s="15" t="s">
        <v>153</v>
      </c>
      <c r="F161" s="16">
        <v>20000000</v>
      </c>
      <c r="G161" s="16">
        <v>-1700000</v>
      </c>
      <c r="H161" s="17">
        <f t="shared" si="5"/>
        <v>18300000</v>
      </c>
      <c r="I161" s="16">
        <v>10955660.010000002</v>
      </c>
      <c r="J161" s="17">
        <v>9889374.3800000008</v>
      </c>
      <c r="K161" s="16">
        <f t="shared" si="7"/>
        <v>7344339.9899999984</v>
      </c>
    </row>
    <row r="162" spans="2:11" x14ac:dyDescent="0.25">
      <c r="B162" s="14"/>
      <c r="C162" s="15"/>
      <c r="D162" s="15"/>
      <c r="E162" s="15" t="s">
        <v>154</v>
      </c>
      <c r="F162" s="16">
        <v>2785714.29</v>
      </c>
      <c r="G162" s="16">
        <v>831432.6799999997</v>
      </c>
      <c r="H162" s="17">
        <f t="shared" si="5"/>
        <v>3617146.9699999997</v>
      </c>
      <c r="I162" s="16">
        <v>2902547.83</v>
      </c>
      <c r="J162" s="17">
        <v>2533738.19</v>
      </c>
      <c r="K162" s="16">
        <f t="shared" si="7"/>
        <v>714599.13999999966</v>
      </c>
    </row>
    <row r="163" spans="2:11" x14ac:dyDescent="0.25">
      <c r="B163" s="14"/>
      <c r="C163" s="15"/>
      <c r="D163" s="15"/>
      <c r="E163" s="15" t="s">
        <v>155</v>
      </c>
      <c r="F163" s="16">
        <v>12857142.84</v>
      </c>
      <c r="G163" s="16">
        <v>1830025.75</v>
      </c>
      <c r="H163" s="17">
        <f t="shared" si="5"/>
        <v>14687168.59</v>
      </c>
      <c r="I163" s="16">
        <v>7336221.25</v>
      </c>
      <c r="J163" s="17">
        <v>7195743.3300000001</v>
      </c>
      <c r="K163" s="16">
        <f t="shared" si="7"/>
        <v>7350947.3399999999</v>
      </c>
    </row>
    <row r="164" spans="2:11" x14ac:dyDescent="0.25">
      <c r="B164" s="14"/>
      <c r="C164" s="15"/>
      <c r="D164" s="15"/>
      <c r="E164" s="15" t="s">
        <v>156</v>
      </c>
      <c r="F164" s="16">
        <v>0</v>
      </c>
      <c r="G164" s="16">
        <v>0</v>
      </c>
      <c r="H164" s="17">
        <f t="shared" si="5"/>
        <v>0</v>
      </c>
      <c r="I164" s="16">
        <v>0</v>
      </c>
      <c r="J164" s="17">
        <v>0</v>
      </c>
      <c r="K164" s="16">
        <f t="shared" si="7"/>
        <v>0</v>
      </c>
    </row>
    <row r="165" spans="2:11" x14ac:dyDescent="0.25">
      <c r="B165" s="14"/>
      <c r="C165" s="15"/>
      <c r="D165" s="15"/>
      <c r="E165" s="15" t="s">
        <v>157</v>
      </c>
      <c r="F165" s="16">
        <v>0</v>
      </c>
      <c r="G165" s="16">
        <v>0</v>
      </c>
      <c r="H165" s="17">
        <f t="shared" si="5"/>
        <v>0</v>
      </c>
      <c r="I165" s="16">
        <v>0</v>
      </c>
      <c r="J165" s="17">
        <v>0</v>
      </c>
      <c r="K165" s="16">
        <f t="shared" si="7"/>
        <v>0</v>
      </c>
    </row>
    <row r="166" spans="2:11" x14ac:dyDescent="0.25">
      <c r="B166" s="14"/>
      <c r="C166" s="15"/>
      <c r="D166" s="15" t="s">
        <v>158</v>
      </c>
      <c r="E166" s="15"/>
      <c r="F166" s="16">
        <f>SUM(F167:F168)</f>
        <v>5992783.7599999998</v>
      </c>
      <c r="G166" s="16">
        <f>SUM(G167:G168)</f>
        <v>407673.58000000007</v>
      </c>
      <c r="H166" s="17">
        <f t="shared" si="5"/>
        <v>6400457.3399999999</v>
      </c>
      <c r="I166" s="16">
        <f>SUM(I167:I168)</f>
        <v>4961534.4399999995</v>
      </c>
      <c r="J166" s="17">
        <f>SUM(J167:J168)</f>
        <v>4652324.84</v>
      </c>
      <c r="K166" s="16">
        <f t="shared" si="7"/>
        <v>1438922.9000000004</v>
      </c>
    </row>
    <row r="167" spans="2:11" x14ac:dyDescent="0.25">
      <c r="B167" s="14"/>
      <c r="C167" s="15"/>
      <c r="D167" s="15"/>
      <c r="E167" s="15" t="s">
        <v>159</v>
      </c>
      <c r="F167" s="16">
        <v>5992783.7599999998</v>
      </c>
      <c r="G167" s="16">
        <v>7673.5800000000745</v>
      </c>
      <c r="H167" s="17">
        <f t="shared" si="5"/>
        <v>6000457.3399999999</v>
      </c>
      <c r="I167" s="16">
        <v>4961534.4399999995</v>
      </c>
      <c r="J167" s="17">
        <v>4652324.84</v>
      </c>
      <c r="K167" s="16">
        <f t="shared" si="7"/>
        <v>1038922.9000000004</v>
      </c>
    </row>
    <row r="168" spans="2:11" x14ac:dyDescent="0.25">
      <c r="B168" s="14"/>
      <c r="C168" s="15"/>
      <c r="D168" s="15"/>
      <c r="E168" s="15" t="s">
        <v>160</v>
      </c>
      <c r="F168" s="16">
        <v>0</v>
      </c>
      <c r="G168" s="16">
        <v>400000</v>
      </c>
      <c r="H168" s="17">
        <f t="shared" ref="H168:H176" si="8">F168+G168</f>
        <v>400000</v>
      </c>
      <c r="I168" s="16">
        <v>0</v>
      </c>
      <c r="J168" s="17">
        <v>0</v>
      </c>
      <c r="K168" s="16">
        <f t="shared" si="7"/>
        <v>400000</v>
      </c>
    </row>
    <row r="169" spans="2:11" x14ac:dyDescent="0.25">
      <c r="B169" s="6"/>
      <c r="C169" s="10" t="s">
        <v>161</v>
      </c>
      <c r="D169" s="10"/>
      <c r="E169" s="10"/>
      <c r="F169" s="12">
        <f>F170+F175</f>
        <v>276555035.44999999</v>
      </c>
      <c r="G169" s="12">
        <f>G170+G175</f>
        <v>13305367.420000009</v>
      </c>
      <c r="H169" s="13">
        <f t="shared" si="8"/>
        <v>289860402.87</v>
      </c>
      <c r="I169" s="12">
        <f>I170+I175</f>
        <v>238466327.39000002</v>
      </c>
      <c r="J169" s="13">
        <f>J170+J175</f>
        <v>237514918.20999998</v>
      </c>
      <c r="K169" s="12">
        <f t="shared" si="7"/>
        <v>51394075.479999989</v>
      </c>
    </row>
    <row r="170" spans="2:11" x14ac:dyDescent="0.25">
      <c r="B170" s="6"/>
      <c r="C170" s="10"/>
      <c r="D170" s="10" t="s">
        <v>162</v>
      </c>
      <c r="E170" s="10"/>
      <c r="F170" s="12">
        <f>SUM(F171:F174)</f>
        <v>258957001.63</v>
      </c>
      <c r="G170" s="12">
        <f>SUM(G171:G174)</f>
        <v>11930285.680000007</v>
      </c>
      <c r="H170" s="13">
        <f t="shared" si="8"/>
        <v>270887287.31</v>
      </c>
      <c r="I170" s="12">
        <f>SUM(I171:I174)</f>
        <v>220569242.61000001</v>
      </c>
      <c r="J170" s="13">
        <f>SUM(J171:J174)</f>
        <v>219712909.07999998</v>
      </c>
      <c r="K170" s="12">
        <f t="shared" si="7"/>
        <v>50318044.699999988</v>
      </c>
    </row>
    <row r="171" spans="2:11" x14ac:dyDescent="0.25">
      <c r="B171" s="14"/>
      <c r="C171" s="15"/>
      <c r="D171" s="15"/>
      <c r="E171" s="15" t="s">
        <v>163</v>
      </c>
      <c r="F171" s="16">
        <v>161486811.13</v>
      </c>
      <c r="G171" s="16">
        <v>16769872.930000007</v>
      </c>
      <c r="H171" s="17">
        <f t="shared" si="8"/>
        <v>178256684.06</v>
      </c>
      <c r="I171" s="16">
        <v>153144619.84999999</v>
      </c>
      <c r="J171" s="17">
        <v>152555552.56999999</v>
      </c>
      <c r="K171" s="16">
        <f t="shared" si="7"/>
        <v>25112064.210000008</v>
      </c>
    </row>
    <row r="172" spans="2:11" x14ac:dyDescent="0.25">
      <c r="B172" s="14"/>
      <c r="C172" s="15"/>
      <c r="D172" s="15"/>
      <c r="E172" s="15" t="s">
        <v>164</v>
      </c>
      <c r="F172" s="16">
        <v>0</v>
      </c>
      <c r="G172" s="16">
        <v>0</v>
      </c>
      <c r="H172" s="17">
        <f t="shared" si="8"/>
        <v>0</v>
      </c>
      <c r="I172" s="16">
        <v>0</v>
      </c>
      <c r="J172" s="17">
        <v>0</v>
      </c>
      <c r="K172" s="16">
        <f t="shared" si="7"/>
        <v>0</v>
      </c>
    </row>
    <row r="173" spans="2:11" x14ac:dyDescent="0.25">
      <c r="B173" s="14"/>
      <c r="C173" s="15"/>
      <c r="D173" s="15"/>
      <c r="E173" s="15" t="s">
        <v>165</v>
      </c>
      <c r="F173" s="16">
        <v>9016300.8900000006</v>
      </c>
      <c r="G173" s="16">
        <v>3565168.8900000006</v>
      </c>
      <c r="H173" s="17">
        <f t="shared" si="8"/>
        <v>12581469.780000001</v>
      </c>
      <c r="I173" s="16">
        <v>5097286.46</v>
      </c>
      <c r="J173" s="17">
        <v>4830251.46</v>
      </c>
      <c r="K173" s="16">
        <f t="shared" si="7"/>
        <v>7484183.3200000012</v>
      </c>
    </row>
    <row r="174" spans="2:11" x14ac:dyDescent="0.25">
      <c r="B174" s="14"/>
      <c r="C174" s="15"/>
      <c r="D174" s="15"/>
      <c r="E174" s="15" t="s">
        <v>166</v>
      </c>
      <c r="F174" s="16">
        <v>88453889.609999999</v>
      </c>
      <c r="G174" s="16">
        <v>-8404756.1400000006</v>
      </c>
      <c r="H174" s="17">
        <f t="shared" si="8"/>
        <v>80049133.469999999</v>
      </c>
      <c r="I174" s="16">
        <v>62327336.299999997</v>
      </c>
      <c r="J174" s="17">
        <v>62327105.049999997</v>
      </c>
      <c r="K174" s="16">
        <f t="shared" si="7"/>
        <v>17721797.170000002</v>
      </c>
    </row>
    <row r="175" spans="2:11" x14ac:dyDescent="0.25">
      <c r="B175" s="14"/>
      <c r="C175" s="15"/>
      <c r="D175" s="15" t="s">
        <v>167</v>
      </c>
      <c r="E175" s="15"/>
      <c r="F175" s="16">
        <f>F176</f>
        <v>17598033.82</v>
      </c>
      <c r="G175" s="16">
        <f>G176</f>
        <v>1375081.7400000021</v>
      </c>
      <c r="H175" s="16">
        <f t="shared" si="8"/>
        <v>18973115.560000002</v>
      </c>
      <c r="I175" s="16">
        <f>I176</f>
        <v>17897084.779999997</v>
      </c>
      <c r="J175" s="16">
        <f>J176</f>
        <v>17802009.129999999</v>
      </c>
      <c r="K175" s="16">
        <f t="shared" si="7"/>
        <v>1076030.7800000049</v>
      </c>
    </row>
    <row r="176" spans="2:11" x14ac:dyDescent="0.25">
      <c r="B176" s="14"/>
      <c r="C176" s="15"/>
      <c r="D176" s="15"/>
      <c r="E176" s="15" t="s">
        <v>168</v>
      </c>
      <c r="F176" s="16">
        <v>17598033.82</v>
      </c>
      <c r="G176" s="16">
        <v>1375081.7400000021</v>
      </c>
      <c r="H176" s="17">
        <f t="shared" si="8"/>
        <v>18973115.560000002</v>
      </c>
      <c r="I176" s="16">
        <v>17897084.779999997</v>
      </c>
      <c r="J176" s="17">
        <v>17802009.129999999</v>
      </c>
      <c r="K176" s="16">
        <f t="shared" si="7"/>
        <v>1076030.7800000049</v>
      </c>
    </row>
    <row r="177" spans="2:11" x14ac:dyDescent="0.25">
      <c r="B177" s="14"/>
      <c r="C177" s="15"/>
      <c r="D177" s="15" t="s">
        <v>169</v>
      </c>
      <c r="E177" s="15"/>
      <c r="F177" s="16"/>
      <c r="G177" s="16"/>
      <c r="H177" s="17"/>
      <c r="I177" s="16"/>
      <c r="J177" s="17"/>
      <c r="K177" s="16"/>
    </row>
    <row r="178" spans="2:11" x14ac:dyDescent="0.25">
      <c r="B178" s="6"/>
      <c r="C178" s="10" t="s">
        <v>170</v>
      </c>
      <c r="D178" s="10"/>
      <c r="E178" s="10"/>
      <c r="F178" s="12">
        <f>F179</f>
        <v>7332273</v>
      </c>
      <c r="G178" s="12">
        <f>G179</f>
        <v>1339961.6699999943</v>
      </c>
      <c r="H178" s="13">
        <f t="shared" ref="H178:H192" si="9">F178+G178</f>
        <v>8672234.6699999943</v>
      </c>
      <c r="I178" s="12">
        <f>I179</f>
        <v>8664029.0500000007</v>
      </c>
      <c r="J178" s="13">
        <f>J179</f>
        <v>8623693.620000001</v>
      </c>
      <c r="K178" s="12">
        <f t="shared" ref="K178:K192" si="10">H178-I178</f>
        <v>8205.6199999935925</v>
      </c>
    </row>
    <row r="179" spans="2:11" x14ac:dyDescent="0.25">
      <c r="B179" s="6"/>
      <c r="C179" s="10"/>
      <c r="D179" s="10" t="s">
        <v>171</v>
      </c>
      <c r="E179" s="10"/>
      <c r="F179" s="12">
        <f>F180+F183+F185</f>
        <v>7332273</v>
      </c>
      <c r="G179" s="12">
        <f>G180+G183+G185</f>
        <v>1339961.6699999943</v>
      </c>
      <c r="H179" s="13">
        <f t="shared" si="9"/>
        <v>8672234.6699999943</v>
      </c>
      <c r="I179" s="12">
        <f>I180+I183+I185</f>
        <v>8664029.0500000007</v>
      </c>
      <c r="J179" s="13">
        <f>J180+J183+J185</f>
        <v>8623693.620000001</v>
      </c>
      <c r="K179" s="12">
        <f t="shared" si="10"/>
        <v>8205.6199999935925</v>
      </c>
    </row>
    <row r="180" spans="2:11" x14ac:dyDescent="0.25">
      <c r="B180" s="14"/>
      <c r="C180" s="15"/>
      <c r="D180" s="15" t="s">
        <v>172</v>
      </c>
      <c r="E180" s="15"/>
      <c r="F180" s="16">
        <f>SUM(F181:F182)</f>
        <v>0</v>
      </c>
      <c r="G180" s="16">
        <f>SUM(G181:G182)</f>
        <v>0</v>
      </c>
      <c r="H180" s="17">
        <f t="shared" si="9"/>
        <v>0</v>
      </c>
      <c r="I180" s="16">
        <f>SUM(I181:I182)</f>
        <v>0</v>
      </c>
      <c r="J180" s="17">
        <f>SUM(J181:J182)</f>
        <v>0</v>
      </c>
      <c r="K180" s="16">
        <f t="shared" si="10"/>
        <v>0</v>
      </c>
    </row>
    <row r="181" spans="2:11" x14ac:dyDescent="0.25">
      <c r="B181" s="14"/>
      <c r="C181" s="15"/>
      <c r="D181" s="15"/>
      <c r="E181" s="15" t="s">
        <v>173</v>
      </c>
      <c r="F181" s="16">
        <v>0</v>
      </c>
      <c r="G181" s="16">
        <v>0</v>
      </c>
      <c r="H181" s="17">
        <f t="shared" si="9"/>
        <v>0</v>
      </c>
      <c r="I181" s="16">
        <v>0</v>
      </c>
      <c r="J181" s="17">
        <v>0</v>
      </c>
      <c r="K181" s="16">
        <f t="shared" si="10"/>
        <v>0</v>
      </c>
    </row>
    <row r="182" spans="2:11" x14ac:dyDescent="0.25">
      <c r="B182" s="14"/>
      <c r="C182" s="15"/>
      <c r="D182" s="15"/>
      <c r="E182" s="15" t="s">
        <v>174</v>
      </c>
      <c r="F182" s="16">
        <v>0</v>
      </c>
      <c r="G182" s="16">
        <v>0</v>
      </c>
      <c r="H182" s="17">
        <f t="shared" si="9"/>
        <v>0</v>
      </c>
      <c r="I182" s="16">
        <v>0</v>
      </c>
      <c r="J182" s="17">
        <v>0</v>
      </c>
      <c r="K182" s="16">
        <f t="shared" si="10"/>
        <v>0</v>
      </c>
    </row>
    <row r="183" spans="2:11" x14ac:dyDescent="0.25">
      <c r="B183" s="14"/>
      <c r="C183" s="15"/>
      <c r="D183" s="15" t="s">
        <v>175</v>
      </c>
      <c r="E183" s="15"/>
      <c r="F183" s="16">
        <f>F184</f>
        <v>0</v>
      </c>
      <c r="G183" s="16">
        <f>G184</f>
        <v>3700000</v>
      </c>
      <c r="H183" s="17">
        <f t="shared" si="9"/>
        <v>3700000</v>
      </c>
      <c r="I183" s="16">
        <f>I184</f>
        <v>3699159.46</v>
      </c>
      <c r="J183" s="17">
        <f>J184</f>
        <v>3699159.46</v>
      </c>
      <c r="K183" s="16">
        <f t="shared" si="10"/>
        <v>840.54000000003725</v>
      </c>
    </row>
    <row r="184" spans="2:11" x14ac:dyDescent="0.25">
      <c r="B184" s="14"/>
      <c r="C184" s="15"/>
      <c r="D184" s="15"/>
      <c r="E184" s="15" t="s">
        <v>176</v>
      </c>
      <c r="F184" s="16">
        <v>0</v>
      </c>
      <c r="G184" s="16">
        <v>3700000</v>
      </c>
      <c r="H184" s="17">
        <f t="shared" si="9"/>
        <v>3700000</v>
      </c>
      <c r="I184" s="16">
        <v>3699159.46</v>
      </c>
      <c r="J184" s="17">
        <v>3699159.46</v>
      </c>
      <c r="K184" s="16">
        <f t="shared" si="10"/>
        <v>840.54000000003725</v>
      </c>
    </row>
    <row r="185" spans="2:11" x14ac:dyDescent="0.25">
      <c r="B185" s="14"/>
      <c r="C185" s="15"/>
      <c r="D185" s="15" t="s">
        <v>177</v>
      </c>
      <c r="E185" s="15"/>
      <c r="F185" s="16">
        <f>F186</f>
        <v>7332273</v>
      </c>
      <c r="G185" s="16">
        <f>G186</f>
        <v>-2360038.3300000057</v>
      </c>
      <c r="H185" s="17">
        <f t="shared" si="9"/>
        <v>4972234.6699999943</v>
      </c>
      <c r="I185" s="16">
        <f>I186</f>
        <v>4964869.59</v>
      </c>
      <c r="J185" s="17">
        <f>J186</f>
        <v>4924534.16</v>
      </c>
      <c r="K185" s="16">
        <f t="shared" si="10"/>
        <v>7365.0799999944866</v>
      </c>
    </row>
    <row r="186" spans="2:11" x14ac:dyDescent="0.25">
      <c r="B186" s="14"/>
      <c r="C186" s="15"/>
      <c r="D186" s="15"/>
      <c r="E186" s="15" t="s">
        <v>178</v>
      </c>
      <c r="F186" s="16">
        <v>7332273</v>
      </c>
      <c r="G186" s="16">
        <v>-2360038.3300000057</v>
      </c>
      <c r="H186" s="17">
        <f t="shared" si="9"/>
        <v>4972234.6699999943</v>
      </c>
      <c r="I186" s="16">
        <v>4964869.59</v>
      </c>
      <c r="J186" s="17">
        <v>4924534.16</v>
      </c>
      <c r="K186" s="16">
        <f t="shared" si="10"/>
        <v>7365.0799999944866</v>
      </c>
    </row>
    <row r="187" spans="2:11" x14ac:dyDescent="0.25">
      <c r="B187" s="6"/>
      <c r="C187" s="10" t="s">
        <v>179</v>
      </c>
      <c r="D187" s="10"/>
      <c r="E187" s="10"/>
      <c r="F187" s="12">
        <f>F188+F190</f>
        <v>423844043.46999997</v>
      </c>
      <c r="G187" s="12">
        <f>G188+G190</f>
        <v>-36002538.699999973</v>
      </c>
      <c r="H187" s="13">
        <f t="shared" si="9"/>
        <v>387841504.76999998</v>
      </c>
      <c r="I187" s="12">
        <f>I188+I190</f>
        <v>387841504.76999998</v>
      </c>
      <c r="J187" s="13">
        <f>J188+J190</f>
        <v>387841504.76999998</v>
      </c>
      <c r="K187" s="12">
        <f t="shared" si="10"/>
        <v>0</v>
      </c>
    </row>
    <row r="188" spans="2:11" x14ac:dyDescent="0.25">
      <c r="B188" s="14"/>
      <c r="C188" s="15"/>
      <c r="D188" s="15" t="s">
        <v>180</v>
      </c>
      <c r="E188" s="15"/>
      <c r="F188" s="16">
        <f>F189</f>
        <v>113217239.2</v>
      </c>
      <c r="G188" s="16">
        <f>G189</f>
        <v>-15306768.849999994</v>
      </c>
      <c r="H188" s="16">
        <f t="shared" si="9"/>
        <v>97910470.350000009</v>
      </c>
      <c r="I188" s="16">
        <f>I189</f>
        <v>97910470.349999994</v>
      </c>
      <c r="J188" s="16">
        <f>J189</f>
        <v>97910470.349999994</v>
      </c>
      <c r="K188" s="16">
        <f t="shared" si="10"/>
        <v>0</v>
      </c>
    </row>
    <row r="189" spans="2:11" x14ac:dyDescent="0.25">
      <c r="B189" s="14"/>
      <c r="C189" s="15"/>
      <c r="D189" s="15"/>
      <c r="E189" s="15" t="s">
        <v>180</v>
      </c>
      <c r="F189" s="16">
        <v>113217239.2</v>
      </c>
      <c r="G189" s="16">
        <v>-15306768.849999994</v>
      </c>
      <c r="H189" s="17">
        <f t="shared" si="9"/>
        <v>97910470.350000009</v>
      </c>
      <c r="I189" s="16">
        <v>97910470.349999994</v>
      </c>
      <c r="J189" s="17">
        <v>97910470.349999994</v>
      </c>
      <c r="K189" s="16">
        <f t="shared" si="10"/>
        <v>0</v>
      </c>
    </row>
    <row r="190" spans="2:11" x14ac:dyDescent="0.25">
      <c r="B190" s="14"/>
      <c r="C190" s="15"/>
      <c r="D190" s="15" t="s">
        <v>181</v>
      </c>
      <c r="E190" s="15"/>
      <c r="F190" s="16">
        <f>F191+F192</f>
        <v>310626804.26999998</v>
      </c>
      <c r="G190" s="16">
        <f>G191+G192</f>
        <v>-20695769.849999979</v>
      </c>
      <c r="H190" s="16">
        <f t="shared" si="9"/>
        <v>289931034.42000002</v>
      </c>
      <c r="I190" s="16">
        <f>I191+I192</f>
        <v>289931034.41999996</v>
      </c>
      <c r="J190" s="16">
        <f>J191+J192</f>
        <v>289931034.41999996</v>
      </c>
      <c r="K190" s="16">
        <f t="shared" si="10"/>
        <v>0</v>
      </c>
    </row>
    <row r="191" spans="2:11" x14ac:dyDescent="0.25">
      <c r="B191" s="14"/>
      <c r="C191" s="15"/>
      <c r="D191" s="15"/>
      <c r="E191" s="15" t="s">
        <v>182</v>
      </c>
      <c r="F191" s="16">
        <v>241058033.59</v>
      </c>
      <c r="G191" s="16">
        <v>-23044045.329999983</v>
      </c>
      <c r="H191" s="17">
        <f t="shared" si="9"/>
        <v>218013988.26000002</v>
      </c>
      <c r="I191" s="16">
        <v>218013988.25999999</v>
      </c>
      <c r="J191" s="17">
        <v>218013988.25999999</v>
      </c>
      <c r="K191" s="16">
        <f t="shared" si="10"/>
        <v>0</v>
      </c>
    </row>
    <row r="192" spans="2:11" x14ac:dyDescent="0.25">
      <c r="B192" s="14"/>
      <c r="C192" s="15"/>
      <c r="D192" s="15"/>
      <c r="E192" s="15" t="s">
        <v>183</v>
      </c>
      <c r="F192" s="16">
        <v>69568770.680000007</v>
      </c>
      <c r="G192" s="16">
        <v>2348275.4800000042</v>
      </c>
      <c r="H192" s="17">
        <f t="shared" si="9"/>
        <v>71917046.160000011</v>
      </c>
      <c r="I192" s="16">
        <v>71917046.159999996</v>
      </c>
      <c r="J192" s="17">
        <v>71917046.159999996</v>
      </c>
      <c r="K192" s="16">
        <f t="shared" si="10"/>
        <v>0</v>
      </c>
    </row>
    <row r="193" spans="2:11" x14ac:dyDescent="0.25">
      <c r="B193" s="14"/>
      <c r="C193" s="15"/>
      <c r="D193" s="15"/>
      <c r="E193" s="15"/>
      <c r="F193" s="16"/>
      <c r="G193" s="16"/>
      <c r="H193" s="17"/>
      <c r="I193" s="16"/>
      <c r="J193" s="17"/>
      <c r="K193" s="16"/>
    </row>
    <row r="194" spans="2:11" x14ac:dyDescent="0.25">
      <c r="B194" s="6"/>
      <c r="C194" s="10" t="s">
        <v>184</v>
      </c>
      <c r="D194" s="10"/>
      <c r="E194" s="10"/>
      <c r="F194" s="12"/>
      <c r="G194" s="12"/>
      <c r="H194" s="13"/>
      <c r="I194" s="12"/>
      <c r="J194" s="13"/>
      <c r="K194" s="12"/>
    </row>
    <row r="195" spans="2:11" x14ac:dyDescent="0.25">
      <c r="B195" s="6"/>
      <c r="C195" s="10" t="s">
        <v>185</v>
      </c>
      <c r="D195" s="10"/>
      <c r="E195" s="10"/>
      <c r="F195" s="12">
        <f>F196</f>
        <v>51004273.649999999</v>
      </c>
      <c r="G195" s="12">
        <f>G196</f>
        <v>-7487128.0499999998</v>
      </c>
      <c r="H195" s="12">
        <f t="shared" ref="H195:H196" si="11">F195+G195</f>
        <v>43517145.600000001</v>
      </c>
      <c r="I195" s="12">
        <f>I196</f>
        <v>14297706.890000001</v>
      </c>
      <c r="J195" s="12">
        <f>J196</f>
        <v>14297706.890000001</v>
      </c>
      <c r="K195" s="12">
        <f t="shared" ref="K195:K196" si="12">H195-I195</f>
        <v>29219438.710000001</v>
      </c>
    </row>
    <row r="196" spans="2:11" x14ac:dyDescent="0.25">
      <c r="B196" s="6"/>
      <c r="C196" s="10"/>
      <c r="D196" s="15" t="s">
        <v>186</v>
      </c>
      <c r="E196" s="10"/>
      <c r="F196" s="12">
        <v>51004273.649999999</v>
      </c>
      <c r="G196" s="12">
        <v>-7487128.0499999998</v>
      </c>
      <c r="H196" s="13">
        <f t="shared" si="11"/>
        <v>43517145.600000001</v>
      </c>
      <c r="I196" s="12">
        <v>14297706.890000001</v>
      </c>
      <c r="J196" s="13">
        <v>14297706.890000001</v>
      </c>
      <c r="K196" s="12">
        <f t="shared" si="12"/>
        <v>29219438.710000001</v>
      </c>
    </row>
    <row r="197" spans="2:11" x14ac:dyDescent="0.25">
      <c r="B197" s="6"/>
      <c r="C197" s="10"/>
      <c r="D197" s="10"/>
      <c r="E197" s="10"/>
      <c r="F197" s="12"/>
      <c r="G197" s="12"/>
      <c r="H197" s="13"/>
      <c r="I197" s="12"/>
      <c r="J197" s="13"/>
      <c r="K197" s="12"/>
    </row>
    <row r="198" spans="2:11" x14ac:dyDescent="0.25">
      <c r="B198" s="6"/>
      <c r="C198" s="10" t="s">
        <v>187</v>
      </c>
      <c r="D198" s="10"/>
      <c r="E198" s="10"/>
      <c r="F198" s="12">
        <f>F199</f>
        <v>0</v>
      </c>
      <c r="G198" s="12">
        <f>G199</f>
        <v>0</v>
      </c>
      <c r="H198" s="13">
        <f t="shared" ref="H198:H199" si="13">F198+G198</f>
        <v>0</v>
      </c>
      <c r="I198" s="12">
        <f>I199</f>
        <v>0</v>
      </c>
      <c r="J198" s="12">
        <f>J199</f>
        <v>0</v>
      </c>
      <c r="K198" s="12">
        <f t="shared" ref="K198:K199" si="14">H198-I198</f>
        <v>0</v>
      </c>
    </row>
    <row r="199" spans="2:11" x14ac:dyDescent="0.25">
      <c r="B199" s="14"/>
      <c r="C199" s="15"/>
      <c r="D199" s="15" t="s">
        <v>188</v>
      </c>
      <c r="E199" s="15"/>
      <c r="F199" s="16">
        <v>0</v>
      </c>
      <c r="G199" s="16">
        <v>0</v>
      </c>
      <c r="H199" s="17">
        <f t="shared" si="13"/>
        <v>0</v>
      </c>
      <c r="I199" s="16">
        <v>0</v>
      </c>
      <c r="J199" s="17">
        <v>0</v>
      </c>
      <c r="K199" s="16">
        <f t="shared" si="14"/>
        <v>0</v>
      </c>
    </row>
    <row r="200" spans="2:11" x14ac:dyDescent="0.25">
      <c r="B200" s="14"/>
      <c r="C200" s="15"/>
      <c r="D200" s="15"/>
      <c r="E200" s="15"/>
      <c r="F200" s="16"/>
      <c r="G200" s="16"/>
      <c r="H200" s="17"/>
      <c r="I200" s="16"/>
      <c r="J200" s="17"/>
      <c r="K200" s="16"/>
    </row>
    <row r="201" spans="2:11" ht="15.75" thickBot="1" x14ac:dyDescent="0.3">
      <c r="B201" s="14"/>
      <c r="C201" s="15"/>
      <c r="D201" s="15"/>
      <c r="E201" s="15"/>
      <c r="F201" s="16"/>
      <c r="G201" s="19"/>
      <c r="H201" s="17"/>
      <c r="I201" s="19"/>
      <c r="J201" s="17"/>
      <c r="K201" s="19"/>
    </row>
    <row r="202" spans="2:11" ht="15.75" thickBot="1" x14ac:dyDescent="0.3">
      <c r="B202" s="21" t="s">
        <v>189</v>
      </c>
      <c r="C202" s="22"/>
      <c r="D202" s="22"/>
      <c r="E202" s="23"/>
      <c r="F202" s="20">
        <f t="shared" ref="F202:K202" si="15">F10+F195+F198</f>
        <v>3647907016.2499995</v>
      </c>
      <c r="G202" s="20">
        <f t="shared" si="15"/>
        <v>666498639.41999984</v>
      </c>
      <c r="H202" s="20">
        <f t="shared" si="15"/>
        <v>4314405655.6699991</v>
      </c>
      <c r="I202" s="20">
        <f t="shared" si="15"/>
        <v>3077445285.9999995</v>
      </c>
      <c r="J202" s="20">
        <f t="shared" si="15"/>
        <v>2945746288.7299995</v>
      </c>
      <c r="K202" s="20">
        <f t="shared" si="15"/>
        <v>1236960369.6699996</v>
      </c>
    </row>
  </sheetData>
  <mergeCells count="8">
    <mergeCell ref="B202:E202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74803149606299213" bottom="0.74803149606299213" header="0.31496062992125984" footer="0.31496062992125984"/>
  <pageSetup scale="4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2022-11-03T20:12:32Z</cp:lastPrinted>
  <dcterms:created xsi:type="dcterms:W3CDTF">2022-10-29T16:56:10Z</dcterms:created>
  <dcterms:modified xsi:type="dcterms:W3CDTF">2022-11-03T20:12:34Z</dcterms:modified>
</cp:coreProperties>
</file>